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wn\Documents\Data_All_180529\Dallas District\Budgets\2024-2025\"/>
    </mc:Choice>
  </mc:AlternateContent>
  <xr:revisionPtr revIDLastSave="0" documentId="13_ncr:1_{37541631-F343-47B6-9489-9E5AACCB93B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UMF 2024-25" sheetId="1" r:id="rId1"/>
    <sheet name="UMF 05-24" sheetId="2" r:id="rId2"/>
    <sheet name="UMF 06-24" sheetId="3" r:id="rId3"/>
    <sheet name="UMF 07-24" sheetId="4" r:id="rId4"/>
    <sheet name="UMF 08-24" sheetId="5" r:id="rId5"/>
    <sheet name="UMF 09-24" sheetId="6" r:id="rId6"/>
    <sheet name="UMF 10-24" sheetId="7" r:id="rId7"/>
    <sheet name="UMF 11-23" sheetId="8" r:id="rId8"/>
    <sheet name="UMF 12-23" sheetId="9" r:id="rId9"/>
    <sheet name="UMF 01-24" sheetId="10" r:id="rId10"/>
    <sheet name="UMF 02-24" sheetId="11" r:id="rId11"/>
    <sheet name="UMF 03-23" sheetId="12" r:id="rId12"/>
    <sheet name="UMF 04-23" sheetId="13" r:id="rId13"/>
  </sheets>
  <definedNames>
    <definedName name="_xlnm.Print_Area" localSheetId="10">'UMF 02-24'!$A$1:$H$70</definedName>
    <definedName name="_xlnm.Print_Area" localSheetId="12">'UMF 04-23'!$A$1:$I$80</definedName>
    <definedName name="_xlnm.Print_Area" localSheetId="3">'UMF 07-24'!$A$1:$H$71</definedName>
    <definedName name="_xlnm.Print_Area" localSheetId="4">'UMF 08-24'!$A$1:$I$70</definedName>
    <definedName name="_xlnm.Print_Area" localSheetId="5">'UMF 09-24'!$A$1:$G$72</definedName>
    <definedName name="_xlnm.Print_Area" localSheetId="6">'UMF 10-24'!$A$1:$I$70</definedName>
    <definedName name="_xlnm.Print_Area" localSheetId="8">'UMF 12-23'!$A$1:$G$70</definedName>
    <definedName name="_xlnm.Print_Area" localSheetId="0">'UMF 2024-25'!$A$1:$I$70</definedName>
    <definedName name="_xlnm.Print_Titles" localSheetId="9">'UMF 01-24'!$1:$2</definedName>
    <definedName name="_xlnm.Print_Titles" localSheetId="10">'UMF 02-24'!$1:$2</definedName>
    <definedName name="_xlnm.Print_Titles" localSheetId="12">'UMF 04-23'!$1:$2</definedName>
    <definedName name="_xlnm.Print_Titles" localSheetId="6">'UMF 10-24'!$1:$2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5" l="1"/>
  <c r="H77" i="5"/>
  <c r="H78" i="5"/>
  <c r="H79" i="5"/>
  <c r="H75" i="5"/>
  <c r="E83" i="4"/>
  <c r="E21" i="3"/>
  <c r="C21" i="3"/>
  <c r="B21" i="3"/>
  <c r="D21" i="3"/>
  <c r="I56" i="2"/>
  <c r="I57" i="2"/>
  <c r="I58" i="2"/>
  <c r="I59" i="2"/>
  <c r="I60" i="2"/>
  <c r="I61" i="2"/>
  <c r="I62" i="2"/>
  <c r="I63" i="2"/>
  <c r="I48" i="2"/>
  <c r="I49" i="2"/>
  <c r="I50" i="2"/>
  <c r="I51" i="2"/>
  <c r="I52" i="2"/>
  <c r="I53" i="2"/>
  <c r="I54" i="2"/>
  <c r="I55" i="2"/>
  <c r="B30" i="1"/>
  <c r="AB48" i="13"/>
  <c r="AA48" i="13"/>
  <c r="Y48" i="13"/>
  <c r="AA70" i="13"/>
  <c r="AB70" i="13"/>
  <c r="Z70" i="13"/>
  <c r="Y70" i="13"/>
  <c r="Y71" i="13" s="1"/>
  <c r="L61" i="13"/>
  <c r="P58" i="13"/>
  <c r="O58" i="13"/>
  <c r="N58" i="13"/>
  <c r="M58" i="13"/>
  <c r="L58" i="13"/>
  <c r="P57" i="13"/>
  <c r="O57" i="13"/>
  <c r="N57" i="13"/>
  <c r="L57" i="13"/>
  <c r="K57" i="13"/>
  <c r="P52" i="13"/>
  <c r="O52" i="13"/>
  <c r="N52" i="13"/>
  <c r="M52" i="13"/>
  <c r="L52" i="13"/>
  <c r="K52" i="13"/>
  <c r="P50" i="13"/>
  <c r="O50" i="13"/>
  <c r="L46" i="13"/>
  <c r="P44" i="13"/>
  <c r="O44" i="13"/>
  <c r="N44" i="13"/>
  <c r="M44" i="13"/>
  <c r="L44" i="13"/>
  <c r="K44" i="13"/>
  <c r="P43" i="13"/>
  <c r="O43" i="13"/>
  <c r="L43" i="13"/>
  <c r="L39" i="13"/>
  <c r="P35" i="13"/>
  <c r="O35" i="13"/>
  <c r="L35" i="13"/>
  <c r="P33" i="13"/>
  <c r="O33" i="13"/>
  <c r="N33" i="13"/>
  <c r="M33" i="13"/>
  <c r="L33" i="13"/>
  <c r="K33" i="13"/>
  <c r="P30" i="13"/>
  <c r="O30" i="13"/>
  <c r="L30" i="13"/>
  <c r="P25" i="13"/>
  <c r="O25" i="13"/>
  <c r="L25" i="13"/>
  <c r="P20" i="13"/>
  <c r="O20" i="13"/>
  <c r="L20" i="13"/>
  <c r="P19" i="13"/>
  <c r="O19" i="13"/>
  <c r="P18" i="13"/>
  <c r="O18" i="13"/>
  <c r="L18" i="13"/>
  <c r="P17" i="13"/>
  <c r="O17" i="13"/>
  <c r="L17" i="13"/>
  <c r="I6" i="13"/>
  <c r="F4" i="1"/>
  <c r="D3" i="1"/>
  <c r="D67" i="1"/>
  <c r="B66" i="1"/>
  <c r="F65" i="1"/>
  <c r="H62" i="13"/>
  <c r="G61" i="1"/>
  <c r="F61" i="1"/>
  <c r="H60" i="13"/>
  <c r="I58" i="13"/>
  <c r="C54" i="1"/>
  <c r="H52" i="13"/>
  <c r="F50" i="1"/>
  <c r="I49" i="13"/>
  <c r="F46" i="1"/>
  <c r="D46" i="1"/>
  <c r="H45" i="13"/>
  <c r="F42" i="1"/>
  <c r="H41" i="13"/>
  <c r="D39" i="1"/>
  <c r="F38" i="1"/>
  <c r="H37" i="13"/>
  <c r="F35" i="1"/>
  <c r="F34" i="1"/>
  <c r="G33" i="1"/>
  <c r="F33" i="1"/>
  <c r="E33" i="1"/>
  <c r="B33" i="1"/>
  <c r="C29" i="1"/>
  <c r="H28" i="13"/>
  <c r="G27" i="1"/>
  <c r="G26" i="1"/>
  <c r="B26" i="1"/>
  <c r="C25" i="1"/>
  <c r="G23" i="1"/>
  <c r="E22" i="1"/>
  <c r="C22" i="1"/>
  <c r="C21" i="1"/>
  <c r="G20" i="1"/>
  <c r="D20" i="1"/>
  <c r="G19" i="1"/>
  <c r="G18" i="1"/>
  <c r="I16" i="13"/>
  <c r="G15" i="1"/>
  <c r="E15" i="1"/>
  <c r="H14" i="13"/>
  <c r="I13" i="13"/>
  <c r="H12" i="13"/>
  <c r="G11" i="1"/>
  <c r="G10" i="1"/>
  <c r="I9" i="13"/>
  <c r="H8" i="13"/>
  <c r="G7" i="1"/>
  <c r="E7" i="1"/>
  <c r="D7" i="1"/>
  <c r="H21" i="13"/>
  <c r="H6" i="13"/>
  <c r="H13" i="13"/>
  <c r="H16" i="13"/>
  <c r="H24" i="13"/>
  <c r="H29" i="13"/>
  <c r="H32" i="13"/>
  <c r="H36" i="13"/>
  <c r="H53" i="13"/>
  <c r="H58" i="13"/>
  <c r="H63" i="13"/>
  <c r="H64" i="13"/>
  <c r="H69" i="13"/>
  <c r="I9" i="12"/>
  <c r="H3" i="12"/>
  <c r="I3" i="12"/>
  <c r="H4" i="12"/>
  <c r="I4" i="12"/>
  <c r="H5" i="12"/>
  <c r="I5" i="12"/>
  <c r="H6" i="12"/>
  <c r="I6" i="12"/>
  <c r="H7" i="12"/>
  <c r="I7" i="12"/>
  <c r="H8" i="12"/>
  <c r="I8" i="12"/>
  <c r="H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H26" i="12"/>
  <c r="I26" i="12"/>
  <c r="H27" i="12"/>
  <c r="I27" i="12"/>
  <c r="H28" i="12"/>
  <c r="I28" i="12"/>
  <c r="H29" i="12"/>
  <c r="I29" i="12"/>
  <c r="H30" i="12"/>
  <c r="I30" i="12"/>
  <c r="H31" i="12"/>
  <c r="I31" i="12"/>
  <c r="H32" i="12"/>
  <c r="I32" i="12"/>
  <c r="H33" i="12"/>
  <c r="I33" i="12"/>
  <c r="H34" i="12"/>
  <c r="I34" i="12"/>
  <c r="H35" i="12"/>
  <c r="I35" i="12"/>
  <c r="H36" i="12"/>
  <c r="I36" i="12"/>
  <c r="H37" i="12"/>
  <c r="I37" i="12"/>
  <c r="H38" i="12"/>
  <c r="I38" i="12"/>
  <c r="H39" i="12"/>
  <c r="I39" i="12"/>
  <c r="H40" i="12"/>
  <c r="I40" i="12"/>
  <c r="H41" i="12"/>
  <c r="I41" i="12"/>
  <c r="H42" i="12"/>
  <c r="I42" i="12"/>
  <c r="H43" i="12"/>
  <c r="I43" i="12"/>
  <c r="H44" i="12"/>
  <c r="I44" i="12"/>
  <c r="H45" i="12"/>
  <c r="I45" i="12"/>
  <c r="H46" i="12"/>
  <c r="I46" i="12"/>
  <c r="H47" i="12"/>
  <c r="I47" i="12"/>
  <c r="H48" i="12"/>
  <c r="I48" i="12"/>
  <c r="H49" i="12"/>
  <c r="I49" i="12"/>
  <c r="H50" i="12"/>
  <c r="I50" i="12"/>
  <c r="H51" i="12"/>
  <c r="I51" i="12"/>
  <c r="H52" i="12"/>
  <c r="I52" i="12"/>
  <c r="H53" i="12"/>
  <c r="I53" i="12"/>
  <c r="H54" i="12"/>
  <c r="I54" i="12"/>
  <c r="H55" i="12"/>
  <c r="I55" i="12"/>
  <c r="H56" i="12"/>
  <c r="I56" i="12"/>
  <c r="H57" i="12"/>
  <c r="I57" i="12"/>
  <c r="H58" i="12"/>
  <c r="I58" i="12"/>
  <c r="H59" i="12"/>
  <c r="I59" i="12"/>
  <c r="H60" i="12"/>
  <c r="I60" i="12"/>
  <c r="H61" i="12"/>
  <c r="I61" i="12"/>
  <c r="H62" i="12"/>
  <c r="I62" i="12"/>
  <c r="H63" i="12"/>
  <c r="I63" i="12"/>
  <c r="H64" i="12"/>
  <c r="I64" i="12"/>
  <c r="H65" i="12"/>
  <c r="I65" i="12"/>
  <c r="H66" i="12"/>
  <c r="I66" i="12"/>
  <c r="H67" i="12"/>
  <c r="I67" i="12"/>
  <c r="H68" i="12"/>
  <c r="I68" i="12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I36" i="11"/>
  <c r="I37" i="11"/>
  <c r="I38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H3" i="10"/>
  <c r="I3" i="10"/>
  <c r="H4" i="10"/>
  <c r="I4" i="10"/>
  <c r="H5" i="10"/>
  <c r="I5" i="10"/>
  <c r="H6" i="10"/>
  <c r="I6" i="10"/>
  <c r="H7" i="10"/>
  <c r="I7" i="10"/>
  <c r="H8" i="10"/>
  <c r="I8" i="10"/>
  <c r="H9" i="10"/>
  <c r="I9" i="10"/>
  <c r="H10" i="10"/>
  <c r="I10" i="10"/>
  <c r="H11" i="10"/>
  <c r="I11" i="10"/>
  <c r="H12" i="10"/>
  <c r="I12" i="10"/>
  <c r="H13" i="10"/>
  <c r="I13" i="10"/>
  <c r="H14" i="10"/>
  <c r="I14" i="10"/>
  <c r="H15" i="10"/>
  <c r="I15" i="10"/>
  <c r="H16" i="10"/>
  <c r="I16" i="10"/>
  <c r="H17" i="10"/>
  <c r="I17" i="10"/>
  <c r="H18" i="10"/>
  <c r="I18" i="10"/>
  <c r="H19" i="10"/>
  <c r="I19" i="10"/>
  <c r="H20" i="10"/>
  <c r="I20" i="10"/>
  <c r="H21" i="10"/>
  <c r="I21" i="10"/>
  <c r="H22" i="10"/>
  <c r="I22" i="10"/>
  <c r="H23" i="10"/>
  <c r="I23" i="10"/>
  <c r="H24" i="10"/>
  <c r="I24" i="10"/>
  <c r="H25" i="10"/>
  <c r="I25" i="10"/>
  <c r="H26" i="10"/>
  <c r="I26" i="10"/>
  <c r="H27" i="10"/>
  <c r="I27" i="10"/>
  <c r="H28" i="10"/>
  <c r="I28" i="10"/>
  <c r="H29" i="10"/>
  <c r="I29" i="10"/>
  <c r="H30" i="10"/>
  <c r="I30" i="10"/>
  <c r="H31" i="10"/>
  <c r="I31" i="10"/>
  <c r="H32" i="10"/>
  <c r="I32" i="10"/>
  <c r="H33" i="10"/>
  <c r="I33" i="10"/>
  <c r="H34" i="10"/>
  <c r="I34" i="10"/>
  <c r="H35" i="10"/>
  <c r="I35" i="10"/>
  <c r="H36" i="10"/>
  <c r="I36" i="10"/>
  <c r="H37" i="10"/>
  <c r="I37" i="10"/>
  <c r="H38" i="10"/>
  <c r="I38" i="10"/>
  <c r="H39" i="10"/>
  <c r="I39" i="10"/>
  <c r="H40" i="10"/>
  <c r="I40" i="10"/>
  <c r="H41" i="10"/>
  <c r="I41" i="10"/>
  <c r="H42" i="10"/>
  <c r="I42" i="10"/>
  <c r="H43" i="10"/>
  <c r="I43" i="10"/>
  <c r="H44" i="10"/>
  <c r="I44" i="10"/>
  <c r="H45" i="10"/>
  <c r="I45" i="10"/>
  <c r="H46" i="10"/>
  <c r="I46" i="10"/>
  <c r="H47" i="10"/>
  <c r="I47" i="10"/>
  <c r="H48" i="10"/>
  <c r="I48" i="10"/>
  <c r="H49" i="10"/>
  <c r="I49" i="10"/>
  <c r="H50" i="10"/>
  <c r="I50" i="10"/>
  <c r="H51" i="10"/>
  <c r="I51" i="10"/>
  <c r="H52" i="10"/>
  <c r="I52" i="10"/>
  <c r="H53" i="10"/>
  <c r="I53" i="10"/>
  <c r="H54" i="10"/>
  <c r="I54" i="10"/>
  <c r="H55" i="10"/>
  <c r="I55" i="10"/>
  <c r="H56" i="10"/>
  <c r="I56" i="10"/>
  <c r="H57" i="10"/>
  <c r="I57" i="10"/>
  <c r="H58" i="10"/>
  <c r="I58" i="10"/>
  <c r="H59" i="10"/>
  <c r="I59" i="10"/>
  <c r="H60" i="10"/>
  <c r="I60" i="10"/>
  <c r="H61" i="10"/>
  <c r="I61" i="10"/>
  <c r="H62" i="10"/>
  <c r="I62" i="10"/>
  <c r="H63" i="10"/>
  <c r="I63" i="10"/>
  <c r="H64" i="10"/>
  <c r="I64" i="10"/>
  <c r="H65" i="10"/>
  <c r="I65" i="10"/>
  <c r="H66" i="10"/>
  <c r="I66" i="10"/>
  <c r="H67" i="10"/>
  <c r="I67" i="10"/>
  <c r="H68" i="10"/>
  <c r="I68" i="10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3" i="7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C80" i="6"/>
  <c r="B80" i="6"/>
  <c r="E80" i="6"/>
  <c r="F80" i="6"/>
  <c r="G80" i="6"/>
  <c r="D80" i="6"/>
  <c r="C80" i="5"/>
  <c r="D80" i="5"/>
  <c r="E80" i="5"/>
  <c r="F80" i="5"/>
  <c r="G80" i="5"/>
  <c r="B80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3" i="5"/>
  <c r="I80" i="5"/>
  <c r="C81" i="4"/>
  <c r="D81" i="4"/>
  <c r="E81" i="4"/>
  <c r="F81" i="4"/>
  <c r="G81" i="4"/>
  <c r="B81" i="4"/>
  <c r="H12" i="4"/>
  <c r="H3" i="4"/>
  <c r="H4" i="4"/>
  <c r="H5" i="4"/>
  <c r="H6" i="4"/>
  <c r="H7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H8" i="4"/>
  <c r="H9" i="4"/>
  <c r="H10" i="4"/>
  <c r="H11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78" i="4"/>
  <c r="H79" i="4"/>
  <c r="H80" i="4"/>
  <c r="H81" i="4" s="1"/>
  <c r="H76" i="4"/>
  <c r="H76" i="3"/>
  <c r="H77" i="3"/>
  <c r="H78" i="3"/>
  <c r="H75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3" i="3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3" i="2"/>
  <c r="H76" i="2"/>
  <c r="H77" i="2"/>
  <c r="H78" i="2"/>
  <c r="H75" i="2"/>
  <c r="C4" i="1"/>
  <c r="D4" i="1"/>
  <c r="E4" i="1"/>
  <c r="G4" i="1"/>
  <c r="C5" i="1"/>
  <c r="D5" i="1"/>
  <c r="E5" i="1"/>
  <c r="G5" i="1"/>
  <c r="C6" i="1"/>
  <c r="D6" i="1"/>
  <c r="E6" i="1"/>
  <c r="F6" i="1"/>
  <c r="G6" i="1"/>
  <c r="C7" i="1"/>
  <c r="F7" i="1"/>
  <c r="C8" i="1"/>
  <c r="D8" i="1"/>
  <c r="E8" i="1"/>
  <c r="F8" i="1"/>
  <c r="G8" i="1"/>
  <c r="D9" i="1"/>
  <c r="E9" i="1"/>
  <c r="F9" i="1"/>
  <c r="G9" i="1"/>
  <c r="C10" i="1"/>
  <c r="D10" i="1"/>
  <c r="E10" i="1"/>
  <c r="F10" i="1"/>
  <c r="C11" i="1"/>
  <c r="D11" i="1"/>
  <c r="E11" i="1"/>
  <c r="F11" i="1"/>
  <c r="C12" i="1"/>
  <c r="D12" i="1"/>
  <c r="E12" i="1"/>
  <c r="F12" i="1"/>
  <c r="G12" i="1"/>
  <c r="D13" i="1"/>
  <c r="E13" i="1"/>
  <c r="F13" i="1"/>
  <c r="G13" i="1"/>
  <c r="D14" i="1"/>
  <c r="E14" i="1"/>
  <c r="F14" i="1"/>
  <c r="G14" i="1"/>
  <c r="C15" i="1"/>
  <c r="D15" i="1"/>
  <c r="F15" i="1"/>
  <c r="C16" i="1"/>
  <c r="D16" i="1"/>
  <c r="E16" i="1"/>
  <c r="G16" i="1"/>
  <c r="D17" i="1"/>
  <c r="E17" i="1"/>
  <c r="F17" i="1"/>
  <c r="G17" i="1"/>
  <c r="C18" i="1"/>
  <c r="D18" i="1"/>
  <c r="E18" i="1"/>
  <c r="F18" i="1"/>
  <c r="C19" i="1"/>
  <c r="D19" i="1"/>
  <c r="E19" i="1"/>
  <c r="F19" i="1"/>
  <c r="C20" i="1"/>
  <c r="E20" i="1"/>
  <c r="F20" i="1"/>
  <c r="D21" i="1"/>
  <c r="E21" i="1"/>
  <c r="F21" i="1"/>
  <c r="G21" i="1"/>
  <c r="D22" i="1"/>
  <c r="F22" i="1"/>
  <c r="G22" i="1"/>
  <c r="C23" i="1"/>
  <c r="D23" i="1"/>
  <c r="E23" i="1"/>
  <c r="F23" i="1"/>
  <c r="C24" i="1"/>
  <c r="D24" i="1"/>
  <c r="E24" i="1"/>
  <c r="F24" i="1"/>
  <c r="G24" i="1"/>
  <c r="D25" i="1"/>
  <c r="E25" i="1"/>
  <c r="G25" i="1"/>
  <c r="D26" i="1"/>
  <c r="E26" i="1"/>
  <c r="F26" i="1"/>
  <c r="C27" i="1"/>
  <c r="D27" i="1"/>
  <c r="E27" i="1"/>
  <c r="F27" i="1"/>
  <c r="C28" i="1"/>
  <c r="D28" i="1"/>
  <c r="E28" i="1"/>
  <c r="F28" i="1"/>
  <c r="G28" i="1"/>
  <c r="D29" i="1"/>
  <c r="E29" i="1"/>
  <c r="F29" i="1"/>
  <c r="G29" i="1"/>
  <c r="D30" i="1"/>
  <c r="E30" i="1"/>
  <c r="F30" i="1"/>
  <c r="C31" i="1"/>
  <c r="E31" i="1"/>
  <c r="F31" i="1"/>
  <c r="G31" i="1"/>
  <c r="C32" i="1"/>
  <c r="D32" i="1"/>
  <c r="E32" i="1"/>
  <c r="F32" i="1"/>
  <c r="G32" i="1"/>
  <c r="C34" i="1"/>
  <c r="D34" i="1"/>
  <c r="E34" i="1"/>
  <c r="G34" i="1"/>
  <c r="C35" i="1"/>
  <c r="E35" i="1"/>
  <c r="G35" i="1"/>
  <c r="C36" i="1"/>
  <c r="D36" i="1"/>
  <c r="E36" i="1"/>
  <c r="F36" i="1"/>
  <c r="G36" i="1"/>
  <c r="C37" i="1"/>
  <c r="D37" i="1"/>
  <c r="E37" i="1"/>
  <c r="G37" i="1"/>
  <c r="C38" i="1"/>
  <c r="D38" i="1"/>
  <c r="E38" i="1"/>
  <c r="G38" i="1"/>
  <c r="C39" i="1"/>
  <c r="E39" i="1"/>
  <c r="F39" i="1"/>
  <c r="C40" i="1"/>
  <c r="D40" i="1"/>
  <c r="E40" i="1"/>
  <c r="F40" i="1"/>
  <c r="G40" i="1"/>
  <c r="C41" i="1"/>
  <c r="D41" i="1"/>
  <c r="E41" i="1"/>
  <c r="G41" i="1"/>
  <c r="C42" i="1"/>
  <c r="E42" i="1"/>
  <c r="G42" i="1"/>
  <c r="C43" i="1"/>
  <c r="E43" i="1"/>
  <c r="F43" i="1"/>
  <c r="G43" i="1"/>
  <c r="C44" i="1"/>
  <c r="D44" i="1"/>
  <c r="E44" i="1"/>
  <c r="F44" i="1"/>
  <c r="G44" i="1"/>
  <c r="C45" i="1"/>
  <c r="D45" i="1"/>
  <c r="E45" i="1"/>
  <c r="G45" i="1"/>
  <c r="C46" i="1"/>
  <c r="E46" i="1"/>
  <c r="C47" i="1"/>
  <c r="E47" i="1"/>
  <c r="F47" i="1"/>
  <c r="G47" i="1"/>
  <c r="C48" i="1"/>
  <c r="D48" i="1"/>
  <c r="E48" i="1"/>
  <c r="F48" i="1"/>
  <c r="G48" i="1"/>
  <c r="C49" i="1"/>
  <c r="D49" i="1"/>
  <c r="E49" i="1"/>
  <c r="F49" i="1"/>
  <c r="G49" i="1"/>
  <c r="C50" i="1"/>
  <c r="E50" i="1"/>
  <c r="G50" i="1"/>
  <c r="C51" i="1"/>
  <c r="D51" i="1"/>
  <c r="E51" i="1"/>
  <c r="F51" i="1"/>
  <c r="G51" i="1"/>
  <c r="D52" i="1"/>
  <c r="E52" i="1"/>
  <c r="F52" i="1"/>
  <c r="G52" i="1"/>
  <c r="C53" i="1"/>
  <c r="D53" i="1"/>
  <c r="E53" i="1"/>
  <c r="G53" i="1"/>
  <c r="E54" i="1"/>
  <c r="F54" i="1"/>
  <c r="G54" i="1"/>
  <c r="C55" i="1"/>
  <c r="D55" i="1"/>
  <c r="E55" i="1"/>
  <c r="F55" i="1"/>
  <c r="G55" i="1"/>
  <c r="C56" i="1"/>
  <c r="D56" i="1"/>
  <c r="E56" i="1"/>
  <c r="F56" i="1"/>
  <c r="G56" i="1"/>
  <c r="C57" i="1"/>
  <c r="D57" i="1"/>
  <c r="E57" i="1"/>
  <c r="G57" i="1"/>
  <c r="C58" i="1"/>
  <c r="D58" i="1"/>
  <c r="E58" i="1"/>
  <c r="G58" i="1"/>
  <c r="E59" i="1"/>
  <c r="F59" i="1"/>
  <c r="G59" i="1"/>
  <c r="C60" i="1"/>
  <c r="D60" i="1"/>
  <c r="E60" i="1"/>
  <c r="G60" i="1"/>
  <c r="C61" i="1"/>
  <c r="D61" i="1"/>
  <c r="E61" i="1"/>
  <c r="C62" i="1"/>
  <c r="D62" i="1"/>
  <c r="E62" i="1"/>
  <c r="G62" i="1"/>
  <c r="C63" i="1"/>
  <c r="D63" i="1"/>
  <c r="E63" i="1"/>
  <c r="F63" i="1"/>
  <c r="G63" i="1"/>
  <c r="C64" i="1"/>
  <c r="D64" i="1"/>
  <c r="E64" i="1"/>
  <c r="F64" i="1"/>
  <c r="G64" i="1"/>
  <c r="D65" i="1"/>
  <c r="E65" i="1"/>
  <c r="G65" i="1"/>
  <c r="C66" i="1"/>
  <c r="D66" i="1"/>
  <c r="E66" i="1"/>
  <c r="F66" i="1"/>
  <c r="G66" i="1"/>
  <c r="E67" i="1"/>
  <c r="F67" i="1"/>
  <c r="G67" i="1"/>
  <c r="C68" i="1"/>
  <c r="D68" i="1"/>
  <c r="E68" i="1"/>
  <c r="G68" i="1"/>
  <c r="C69" i="1"/>
  <c r="D69" i="1"/>
  <c r="E69" i="1"/>
  <c r="F69" i="1"/>
  <c r="G69" i="1"/>
  <c r="C3" i="1"/>
  <c r="E3" i="1"/>
  <c r="F3" i="1"/>
  <c r="G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7" i="1"/>
  <c r="B28" i="1"/>
  <c r="B29" i="1"/>
  <c r="B31" i="1"/>
  <c r="B32" i="1"/>
  <c r="B34" i="1"/>
  <c r="B35" i="1"/>
  <c r="B36" i="1"/>
  <c r="B37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7" i="1"/>
  <c r="B68" i="1"/>
  <c r="B69" i="1"/>
  <c r="B3" i="1"/>
  <c r="G79" i="2"/>
  <c r="F79" i="2"/>
  <c r="E79" i="2"/>
  <c r="D79" i="2"/>
  <c r="C79" i="2"/>
  <c r="B79" i="2"/>
  <c r="I78" i="2"/>
  <c r="I77" i="2"/>
  <c r="I76" i="2"/>
  <c r="I75" i="2"/>
  <c r="G70" i="2"/>
  <c r="F70" i="2"/>
  <c r="E70" i="2"/>
  <c r="D70" i="2"/>
  <c r="C70" i="2"/>
  <c r="B70" i="2"/>
  <c r="I69" i="2"/>
  <c r="I68" i="2"/>
  <c r="I67" i="2"/>
  <c r="I66" i="2"/>
  <c r="I65" i="2"/>
  <c r="I64" i="2"/>
  <c r="I47" i="2"/>
  <c r="I46" i="2"/>
  <c r="I45" i="2"/>
  <c r="I44" i="2"/>
  <c r="I43" i="2"/>
  <c r="I42" i="2"/>
  <c r="I41" i="2"/>
  <c r="I40" i="2"/>
  <c r="I39" i="2"/>
  <c r="I38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2" i="2"/>
  <c r="I21" i="2"/>
  <c r="I20" i="2"/>
  <c r="I19" i="2"/>
  <c r="I18" i="2"/>
  <c r="I17" i="2"/>
  <c r="I16" i="2"/>
  <c r="I15" i="2"/>
  <c r="I14" i="2"/>
  <c r="I13" i="2"/>
  <c r="I12" i="2"/>
  <c r="I10" i="2"/>
  <c r="I9" i="2"/>
  <c r="I8" i="2"/>
  <c r="I7" i="2"/>
  <c r="I6" i="2"/>
  <c r="I5" i="2"/>
  <c r="I4" i="2"/>
  <c r="I3" i="2"/>
  <c r="G79" i="3"/>
  <c r="F79" i="3"/>
  <c r="E79" i="3"/>
  <c r="D79" i="3"/>
  <c r="C79" i="3"/>
  <c r="B79" i="3"/>
  <c r="I78" i="3"/>
  <c r="I77" i="3"/>
  <c r="I76" i="3"/>
  <c r="I75" i="3"/>
  <c r="G70" i="3"/>
  <c r="F70" i="3"/>
  <c r="E70" i="3"/>
  <c r="D70" i="3"/>
  <c r="C70" i="3"/>
  <c r="C80" i="3" s="1"/>
  <c r="B70" i="3"/>
  <c r="I3" i="3"/>
  <c r="I80" i="4"/>
  <c r="I79" i="4"/>
  <c r="I78" i="4"/>
  <c r="I76" i="4"/>
  <c r="G70" i="4"/>
  <c r="G82" i="4" s="1"/>
  <c r="F70" i="4"/>
  <c r="F82" i="4" s="1"/>
  <c r="E70" i="4"/>
  <c r="E82" i="4" s="1"/>
  <c r="D70" i="4"/>
  <c r="C70" i="4"/>
  <c r="C82" i="4" s="1"/>
  <c r="B70" i="4"/>
  <c r="B82" i="4" s="1"/>
  <c r="I69" i="4"/>
  <c r="H69" i="4"/>
  <c r="I5" i="4"/>
  <c r="I4" i="4"/>
  <c r="I3" i="4"/>
  <c r="G70" i="5"/>
  <c r="F70" i="5"/>
  <c r="E70" i="5"/>
  <c r="E81" i="5" s="1"/>
  <c r="D70" i="5"/>
  <c r="D81" i="5" s="1"/>
  <c r="C70" i="5"/>
  <c r="B70" i="5"/>
  <c r="B81" i="5" s="1"/>
  <c r="I3" i="5"/>
  <c r="I79" i="6"/>
  <c r="I78" i="6"/>
  <c r="I77" i="6"/>
  <c r="I76" i="6"/>
  <c r="G70" i="6"/>
  <c r="G81" i="6" s="1"/>
  <c r="F70" i="6"/>
  <c r="E70" i="6"/>
  <c r="E81" i="6" s="1"/>
  <c r="D70" i="6"/>
  <c r="D81" i="6" s="1"/>
  <c r="C70" i="6"/>
  <c r="B70" i="6"/>
  <c r="I69" i="6"/>
  <c r="H69" i="6"/>
  <c r="I68" i="6"/>
  <c r="H68" i="6"/>
  <c r="I67" i="6"/>
  <c r="H67" i="6"/>
  <c r="I66" i="6"/>
  <c r="H66" i="6"/>
  <c r="I65" i="6"/>
  <c r="I64" i="6"/>
  <c r="I61" i="6"/>
  <c r="I60" i="6"/>
  <c r="I59" i="6"/>
  <c r="I58" i="6"/>
  <c r="I57" i="6"/>
  <c r="I56" i="6"/>
  <c r="I54" i="6"/>
  <c r="I52" i="6"/>
  <c r="I51" i="6"/>
  <c r="I50" i="6"/>
  <c r="I49" i="6"/>
  <c r="I47" i="6"/>
  <c r="I46" i="6"/>
  <c r="I45" i="6"/>
  <c r="I44" i="6"/>
  <c r="I43" i="6"/>
  <c r="I42" i="6"/>
  <c r="I41" i="6"/>
  <c r="I40" i="6"/>
  <c r="I39" i="6"/>
  <c r="I38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2" i="6"/>
  <c r="I21" i="6"/>
  <c r="I20" i="6"/>
  <c r="I19" i="6"/>
  <c r="I18" i="6"/>
  <c r="I17" i="6"/>
  <c r="I16" i="6"/>
  <c r="I15" i="6"/>
  <c r="I14" i="6"/>
  <c r="I13" i="6"/>
  <c r="I12" i="6"/>
  <c r="I10" i="6"/>
  <c r="I9" i="6"/>
  <c r="I8" i="6"/>
  <c r="I7" i="6"/>
  <c r="I6" i="6"/>
  <c r="I5" i="6"/>
  <c r="I4" i="6"/>
  <c r="I3" i="6"/>
  <c r="G79" i="7"/>
  <c r="F79" i="7"/>
  <c r="E79" i="7"/>
  <c r="D79" i="7"/>
  <c r="C79" i="7"/>
  <c r="B79" i="7"/>
  <c r="I78" i="7"/>
  <c r="I77" i="7"/>
  <c r="I76" i="7"/>
  <c r="I75" i="7"/>
  <c r="G70" i="7"/>
  <c r="G80" i="7" s="1"/>
  <c r="F70" i="7"/>
  <c r="F80" i="7" s="1"/>
  <c r="E70" i="7"/>
  <c r="D70" i="7"/>
  <c r="C70" i="7"/>
  <c r="C80" i="7" s="1"/>
  <c r="B70" i="7"/>
  <c r="B80" i="7" s="1"/>
  <c r="I69" i="7"/>
  <c r="I68" i="7"/>
  <c r="I67" i="7"/>
  <c r="I66" i="7"/>
  <c r="I65" i="7"/>
  <c r="I64" i="7"/>
  <c r="I61" i="7"/>
  <c r="I60" i="7"/>
  <c r="I59" i="7"/>
  <c r="I58" i="7"/>
  <c r="I57" i="7"/>
  <c r="I56" i="7"/>
  <c r="I54" i="7"/>
  <c r="I52" i="7"/>
  <c r="I51" i="7"/>
  <c r="I50" i="7"/>
  <c r="I49" i="7"/>
  <c r="I47" i="7"/>
  <c r="I46" i="7"/>
  <c r="I45" i="7"/>
  <c r="I44" i="7"/>
  <c r="I43" i="7"/>
  <c r="I42" i="7"/>
  <c r="I41" i="7"/>
  <c r="I40" i="7"/>
  <c r="I39" i="7"/>
  <c r="I38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2" i="7"/>
  <c r="I21" i="7"/>
  <c r="I20" i="7"/>
  <c r="I19" i="7"/>
  <c r="I18" i="7"/>
  <c r="I17" i="7"/>
  <c r="I16" i="7"/>
  <c r="I15" i="7"/>
  <c r="I14" i="7"/>
  <c r="I13" i="7"/>
  <c r="I12" i="7"/>
  <c r="I10" i="7"/>
  <c r="I9" i="7"/>
  <c r="I8" i="7"/>
  <c r="I7" i="7"/>
  <c r="I6" i="7"/>
  <c r="I5" i="7"/>
  <c r="I4" i="7"/>
  <c r="I3" i="7"/>
  <c r="G79" i="8"/>
  <c r="F79" i="8"/>
  <c r="E79" i="8"/>
  <c r="D79" i="8"/>
  <c r="C79" i="8"/>
  <c r="B79" i="8"/>
  <c r="I78" i="8"/>
  <c r="I77" i="8"/>
  <c r="I76" i="8"/>
  <c r="I75" i="8"/>
  <c r="G70" i="8"/>
  <c r="G80" i="8" s="1"/>
  <c r="F70" i="8"/>
  <c r="F80" i="8" s="1"/>
  <c r="E70" i="8"/>
  <c r="E80" i="8" s="1"/>
  <c r="D70" i="8"/>
  <c r="C70" i="8"/>
  <c r="C80" i="8" s="1"/>
  <c r="B70" i="8"/>
  <c r="B80" i="8" s="1"/>
  <c r="I69" i="8"/>
  <c r="I68" i="8"/>
  <c r="I67" i="8"/>
  <c r="I66" i="8"/>
  <c r="I65" i="8"/>
  <c r="I64" i="8"/>
  <c r="I61" i="8"/>
  <c r="I60" i="8"/>
  <c r="I59" i="8"/>
  <c r="I58" i="8"/>
  <c r="I57" i="8"/>
  <c r="I56" i="8"/>
  <c r="I54" i="8"/>
  <c r="I52" i="8"/>
  <c r="I51" i="8"/>
  <c r="I50" i="8"/>
  <c r="I49" i="8"/>
  <c r="I47" i="8"/>
  <c r="I46" i="8"/>
  <c r="I45" i="8"/>
  <c r="I44" i="8"/>
  <c r="I43" i="8"/>
  <c r="I42" i="8"/>
  <c r="I41" i="8"/>
  <c r="I40" i="8"/>
  <c r="I39" i="8"/>
  <c r="I38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2" i="8"/>
  <c r="I21" i="8"/>
  <c r="I20" i="8"/>
  <c r="I19" i="8"/>
  <c r="I18" i="8"/>
  <c r="I17" i="8"/>
  <c r="I16" i="8"/>
  <c r="I15" i="8"/>
  <c r="I14" i="8"/>
  <c r="I13" i="8"/>
  <c r="I12" i="8"/>
  <c r="I10" i="8"/>
  <c r="I9" i="8"/>
  <c r="I8" i="8"/>
  <c r="I7" i="8"/>
  <c r="I6" i="8"/>
  <c r="I5" i="8"/>
  <c r="I4" i="8"/>
  <c r="I3" i="8"/>
  <c r="G79" i="9"/>
  <c r="F79" i="9"/>
  <c r="E79" i="9"/>
  <c r="D79" i="9"/>
  <c r="C79" i="9"/>
  <c r="B79" i="9"/>
  <c r="I78" i="9"/>
  <c r="I77" i="9"/>
  <c r="I76" i="9"/>
  <c r="I75" i="9"/>
  <c r="G70" i="9"/>
  <c r="G80" i="9" s="1"/>
  <c r="F70" i="9"/>
  <c r="F80" i="9" s="1"/>
  <c r="E70" i="9"/>
  <c r="E80" i="9" s="1"/>
  <c r="D70" i="9"/>
  <c r="C70" i="9"/>
  <c r="C80" i="9" s="1"/>
  <c r="B70" i="9"/>
  <c r="B80" i="9" s="1"/>
  <c r="H69" i="9"/>
  <c r="H68" i="9"/>
  <c r="H67" i="9"/>
  <c r="H66" i="9"/>
  <c r="I3" i="9"/>
  <c r="G79" i="10"/>
  <c r="F79" i="10"/>
  <c r="E79" i="10"/>
  <c r="D79" i="10"/>
  <c r="C79" i="10"/>
  <c r="B79" i="10"/>
  <c r="I78" i="10"/>
  <c r="I77" i="10"/>
  <c r="I76" i="10"/>
  <c r="I75" i="10"/>
  <c r="G70" i="10"/>
  <c r="F70" i="10"/>
  <c r="F80" i="10" s="1"/>
  <c r="E70" i="10"/>
  <c r="E80" i="10" s="1"/>
  <c r="D70" i="10"/>
  <c r="C70" i="10"/>
  <c r="B70" i="10"/>
  <c r="I69" i="10"/>
  <c r="H69" i="10"/>
  <c r="G79" i="11"/>
  <c r="F79" i="11"/>
  <c r="E79" i="11"/>
  <c r="D79" i="11"/>
  <c r="C79" i="11"/>
  <c r="B79" i="11"/>
  <c r="I78" i="11"/>
  <c r="I77" i="11"/>
  <c r="I76" i="11"/>
  <c r="I75" i="11"/>
  <c r="G70" i="11"/>
  <c r="G80" i="11" s="1"/>
  <c r="F70" i="11"/>
  <c r="F80" i="11" s="1"/>
  <c r="E70" i="11"/>
  <c r="E80" i="11" s="1"/>
  <c r="D70" i="11"/>
  <c r="C70" i="11"/>
  <c r="C80" i="11" s="1"/>
  <c r="B70" i="11"/>
  <c r="B80" i="11" s="1"/>
  <c r="H69" i="11"/>
  <c r="H68" i="11"/>
  <c r="H67" i="11"/>
  <c r="H66" i="11"/>
  <c r="I54" i="11"/>
  <c r="I52" i="11"/>
  <c r="I51" i="11"/>
  <c r="I50" i="11"/>
  <c r="I49" i="11"/>
  <c r="I47" i="11"/>
  <c r="I46" i="11"/>
  <c r="I45" i="11"/>
  <c r="I44" i="11"/>
  <c r="I43" i="11"/>
  <c r="I42" i="11"/>
  <c r="I41" i="11"/>
  <c r="I40" i="11"/>
  <c r="I39" i="11"/>
  <c r="I35" i="11"/>
  <c r="I34" i="11"/>
  <c r="I33" i="11"/>
  <c r="I32" i="11"/>
  <c r="I31" i="11"/>
  <c r="I30" i="11"/>
  <c r="I29" i="11"/>
  <c r="I28" i="11"/>
  <c r="I27" i="11"/>
  <c r="I26" i="11"/>
  <c r="I25" i="11"/>
  <c r="I3" i="11"/>
  <c r="G79" i="12"/>
  <c r="F79" i="12"/>
  <c r="E79" i="12"/>
  <c r="D79" i="12"/>
  <c r="C79" i="12"/>
  <c r="B79" i="12"/>
  <c r="I78" i="12"/>
  <c r="I77" i="12"/>
  <c r="I76" i="12"/>
  <c r="I75" i="12"/>
  <c r="G70" i="12"/>
  <c r="G80" i="12" s="1"/>
  <c r="F70" i="12"/>
  <c r="F80" i="12" s="1"/>
  <c r="E70" i="12"/>
  <c r="E80" i="12" s="1"/>
  <c r="D70" i="12"/>
  <c r="C70" i="12"/>
  <c r="C80" i="12" s="1"/>
  <c r="B70" i="12"/>
  <c r="B80" i="12" s="1"/>
  <c r="I69" i="12"/>
  <c r="H69" i="12"/>
  <c r="G79" i="13"/>
  <c r="F79" i="13"/>
  <c r="E79" i="13"/>
  <c r="D79" i="13"/>
  <c r="C79" i="13"/>
  <c r="B79" i="13"/>
  <c r="I78" i="13"/>
  <c r="I77" i="13"/>
  <c r="I76" i="13"/>
  <c r="I75" i="13"/>
  <c r="I69" i="13"/>
  <c r="I65" i="13"/>
  <c r="I64" i="13"/>
  <c r="I61" i="13"/>
  <c r="I56" i="13"/>
  <c r="I52" i="13"/>
  <c r="I45" i="13"/>
  <c r="I44" i="13"/>
  <c r="I41" i="13"/>
  <c r="I40" i="13"/>
  <c r="I36" i="13"/>
  <c r="I32" i="13"/>
  <c r="I31" i="13"/>
  <c r="I28" i="13"/>
  <c r="I27" i="13"/>
  <c r="I24" i="13"/>
  <c r="I17" i="13"/>
  <c r="I12" i="13"/>
  <c r="I8" i="13"/>
  <c r="I81" i="4"/>
  <c r="H80" i="5"/>
  <c r="G80" i="3" l="1"/>
  <c r="F80" i="2"/>
  <c r="D80" i="10"/>
  <c r="E80" i="3"/>
  <c r="B80" i="3"/>
  <c r="I20" i="13"/>
  <c r="H4" i="13"/>
  <c r="I53" i="13"/>
  <c r="I57" i="13"/>
  <c r="H26" i="13"/>
  <c r="H11" i="13"/>
  <c r="I15" i="13"/>
  <c r="H23" i="13"/>
  <c r="I10" i="13"/>
  <c r="I14" i="13"/>
  <c r="I18" i="13"/>
  <c r="I26" i="13"/>
  <c r="F45" i="1"/>
  <c r="H45" i="1" s="1"/>
  <c r="H57" i="13"/>
  <c r="H49" i="13"/>
  <c r="F57" i="1"/>
  <c r="H57" i="1" s="1"/>
  <c r="F41" i="1"/>
  <c r="I41" i="1" s="1"/>
  <c r="F62" i="1"/>
  <c r="H62" i="1" s="1"/>
  <c r="H31" i="13"/>
  <c r="F53" i="1"/>
  <c r="H53" i="1" s="1"/>
  <c r="F37" i="1"/>
  <c r="H37" i="1" s="1"/>
  <c r="H55" i="13"/>
  <c r="F58" i="1"/>
  <c r="H58" i="1" s="1"/>
  <c r="H34" i="13"/>
  <c r="H38" i="13"/>
  <c r="H42" i="13"/>
  <c r="H54" i="13"/>
  <c r="H18" i="13"/>
  <c r="H66" i="13"/>
  <c r="I59" i="13"/>
  <c r="H56" i="13"/>
  <c r="H51" i="13"/>
  <c r="H48" i="13"/>
  <c r="H47" i="13"/>
  <c r="H43" i="13"/>
  <c r="H40" i="13"/>
  <c r="H22" i="13"/>
  <c r="H19" i="13"/>
  <c r="H17" i="13"/>
  <c r="H9" i="13"/>
  <c r="I29" i="13"/>
  <c r="C13" i="1"/>
  <c r="I13" i="1" s="1"/>
  <c r="I21" i="13"/>
  <c r="C26" i="1"/>
  <c r="I26" i="1" s="1"/>
  <c r="I22" i="13"/>
  <c r="I14" i="1"/>
  <c r="I9" i="1"/>
  <c r="I38" i="13"/>
  <c r="I42" i="13"/>
  <c r="I5" i="13"/>
  <c r="I66" i="13"/>
  <c r="H59" i="13"/>
  <c r="D59" i="1"/>
  <c r="I59" i="1" s="1"/>
  <c r="I54" i="13"/>
  <c r="D54" i="1"/>
  <c r="I54" i="1" s="1"/>
  <c r="I51" i="13"/>
  <c r="D47" i="1"/>
  <c r="I47" i="1" s="1"/>
  <c r="I47" i="13"/>
  <c r="D43" i="1"/>
  <c r="H43" i="1" s="1"/>
  <c r="I43" i="13"/>
  <c r="D42" i="1"/>
  <c r="H42" i="1" s="1"/>
  <c r="I39" i="13"/>
  <c r="I34" i="13"/>
  <c r="I25" i="13"/>
  <c r="H10" i="13"/>
  <c r="D31" i="1"/>
  <c r="H31" i="1" s="1"/>
  <c r="B38" i="1"/>
  <c r="B70" i="1" s="1"/>
  <c r="H50" i="13"/>
  <c r="I50" i="13"/>
  <c r="D50" i="1"/>
  <c r="H46" i="13"/>
  <c r="H27" i="13"/>
  <c r="I67" i="13"/>
  <c r="H67" i="13"/>
  <c r="I60" i="13"/>
  <c r="F60" i="1"/>
  <c r="H60" i="1" s="1"/>
  <c r="I68" i="13"/>
  <c r="H68" i="13"/>
  <c r="F68" i="1"/>
  <c r="H68" i="1" s="1"/>
  <c r="H61" i="13"/>
  <c r="G46" i="1"/>
  <c r="I46" i="1" s="1"/>
  <c r="I46" i="13"/>
  <c r="H44" i="13"/>
  <c r="G39" i="1"/>
  <c r="H39" i="1" s="1"/>
  <c r="H39" i="13"/>
  <c r="H35" i="13"/>
  <c r="I35" i="13"/>
  <c r="D35" i="1"/>
  <c r="I35" i="1" s="1"/>
  <c r="H33" i="13"/>
  <c r="D33" i="1"/>
  <c r="H33" i="1" s="1"/>
  <c r="I33" i="13"/>
  <c r="C33" i="1"/>
  <c r="C70" i="13"/>
  <c r="C80" i="13" s="1"/>
  <c r="G70" i="13"/>
  <c r="G80" i="13" s="1"/>
  <c r="G30" i="1"/>
  <c r="H30" i="1" s="1"/>
  <c r="I30" i="13"/>
  <c r="H30" i="13"/>
  <c r="C30" i="1"/>
  <c r="F25" i="1"/>
  <c r="H25" i="1" s="1"/>
  <c r="H25" i="13"/>
  <c r="H20" i="13"/>
  <c r="I19" i="13"/>
  <c r="B70" i="13"/>
  <c r="B80" i="13" s="1"/>
  <c r="F16" i="1"/>
  <c r="H16" i="1" s="1"/>
  <c r="E70" i="13"/>
  <c r="E80" i="13" s="1"/>
  <c r="H15" i="13"/>
  <c r="H7" i="13"/>
  <c r="I7" i="13"/>
  <c r="F5" i="1"/>
  <c r="I5" i="1" s="1"/>
  <c r="F70" i="13"/>
  <c r="F80" i="13" s="1"/>
  <c r="H3" i="13"/>
  <c r="H5" i="13"/>
  <c r="I3" i="13"/>
  <c r="I4" i="13"/>
  <c r="D70" i="13"/>
  <c r="D80" i="13" s="1"/>
  <c r="I48" i="13"/>
  <c r="G81" i="5"/>
  <c r="F81" i="5"/>
  <c r="C81" i="5"/>
  <c r="I70" i="5"/>
  <c r="I81" i="5" s="1"/>
  <c r="H70" i="5"/>
  <c r="H81" i="5" s="1"/>
  <c r="I70" i="4"/>
  <c r="I82" i="4" s="1"/>
  <c r="F80" i="3"/>
  <c r="I79" i="3"/>
  <c r="H70" i="3"/>
  <c r="H79" i="3"/>
  <c r="I70" i="3"/>
  <c r="D80" i="3"/>
  <c r="G80" i="2"/>
  <c r="C80" i="2"/>
  <c r="I79" i="2"/>
  <c r="D80" i="2"/>
  <c r="I70" i="2"/>
  <c r="H79" i="2"/>
  <c r="E80" i="2"/>
  <c r="H70" i="2"/>
  <c r="G80" i="10"/>
  <c r="H70" i="4"/>
  <c r="H82" i="4" s="1"/>
  <c r="D82" i="4"/>
  <c r="H65" i="13"/>
  <c r="H70" i="12"/>
  <c r="D80" i="12"/>
  <c r="I70" i="12"/>
  <c r="H22" i="1"/>
  <c r="H17" i="1"/>
  <c r="H70" i="11"/>
  <c r="H80" i="11" s="1"/>
  <c r="D80" i="11"/>
  <c r="I70" i="11"/>
  <c r="I80" i="11" s="1"/>
  <c r="C80" i="10"/>
  <c r="I70" i="10"/>
  <c r="H70" i="10"/>
  <c r="B80" i="10"/>
  <c r="H70" i="9"/>
  <c r="D80" i="9"/>
  <c r="I70" i="9"/>
  <c r="B80" i="2"/>
  <c r="H34" i="1"/>
  <c r="H36" i="1"/>
  <c r="H29" i="1"/>
  <c r="H13" i="1"/>
  <c r="H4" i="1"/>
  <c r="H70" i="8"/>
  <c r="H61" i="1"/>
  <c r="I22" i="1"/>
  <c r="D80" i="8"/>
  <c r="I70" i="8"/>
  <c r="I49" i="1"/>
  <c r="I29" i="1"/>
  <c r="H49" i="1"/>
  <c r="I17" i="1"/>
  <c r="D80" i="7"/>
  <c r="I52" i="1"/>
  <c r="I48" i="1"/>
  <c r="I44" i="1"/>
  <c r="I28" i="1"/>
  <c r="I24" i="1"/>
  <c r="I20" i="1"/>
  <c r="I4" i="1"/>
  <c r="H28" i="1"/>
  <c r="H27" i="1"/>
  <c r="H24" i="1"/>
  <c r="H23" i="1"/>
  <c r="H20" i="1"/>
  <c r="E80" i="7"/>
  <c r="H64" i="1"/>
  <c r="H63" i="1"/>
  <c r="I55" i="1"/>
  <c r="H52" i="1"/>
  <c r="H51" i="1"/>
  <c r="H48" i="1"/>
  <c r="H44" i="1"/>
  <c r="I15" i="1"/>
  <c r="H12" i="1"/>
  <c r="H11" i="1"/>
  <c r="H66" i="1"/>
  <c r="I34" i="1"/>
  <c r="H26" i="1"/>
  <c r="I11" i="1"/>
  <c r="I23" i="1"/>
  <c r="H15" i="1"/>
  <c r="H38" i="1"/>
  <c r="H32" i="1"/>
  <c r="H14" i="1"/>
  <c r="H9" i="1"/>
  <c r="H6" i="1"/>
  <c r="I18" i="1"/>
  <c r="I68" i="1"/>
  <c r="I64" i="1"/>
  <c r="I10" i="1"/>
  <c r="H56" i="1"/>
  <c r="H40" i="1"/>
  <c r="I32" i="1"/>
  <c r="H18" i="1"/>
  <c r="H10" i="1"/>
  <c r="I70" i="7"/>
  <c r="H70" i="7"/>
  <c r="H8" i="1"/>
  <c r="I7" i="1"/>
  <c r="I6" i="1"/>
  <c r="C81" i="6"/>
  <c r="F81" i="6"/>
  <c r="I69" i="1"/>
  <c r="I61" i="1"/>
  <c r="I36" i="1"/>
  <c r="I21" i="1"/>
  <c r="I19" i="1"/>
  <c r="B81" i="6"/>
  <c r="I51" i="1"/>
  <c r="H47" i="1"/>
  <c r="H55" i="1"/>
  <c r="I63" i="1"/>
  <c r="I27" i="1"/>
  <c r="H7" i="1"/>
  <c r="I66" i="1"/>
  <c r="E70" i="1"/>
  <c r="H21" i="1"/>
  <c r="H19" i="1"/>
  <c r="I12" i="1"/>
  <c r="I8" i="1"/>
  <c r="H3" i="1"/>
  <c r="H67" i="1"/>
  <c r="I67" i="1"/>
  <c r="H65" i="1"/>
  <c r="I56" i="1"/>
  <c r="I40" i="1"/>
  <c r="I70" i="6"/>
  <c r="H69" i="1"/>
  <c r="I65" i="1"/>
  <c r="H70" i="6"/>
  <c r="I3" i="1"/>
  <c r="I31" i="1" l="1"/>
  <c r="H41" i="1"/>
  <c r="I38" i="1"/>
  <c r="I43" i="1"/>
  <c r="I37" i="1"/>
  <c r="I62" i="1"/>
  <c r="I58" i="1"/>
  <c r="I42" i="1"/>
  <c r="I80" i="3"/>
  <c r="I45" i="1"/>
  <c r="H5" i="1"/>
  <c r="H59" i="1"/>
  <c r="I39" i="1"/>
  <c r="I16" i="1"/>
  <c r="I57" i="1"/>
  <c r="I53" i="1"/>
  <c r="I60" i="1"/>
  <c r="F70" i="1"/>
  <c r="C70" i="1"/>
  <c r="H54" i="1"/>
  <c r="H35" i="1"/>
  <c r="D70" i="1"/>
  <c r="I50" i="1"/>
  <c r="H50" i="1"/>
  <c r="H46" i="1"/>
  <c r="I33" i="1"/>
  <c r="I30" i="1"/>
  <c r="G70" i="1"/>
  <c r="I25" i="1"/>
  <c r="H70" i="13"/>
  <c r="I70" i="13"/>
  <c r="H80" i="3"/>
  <c r="H80" i="2"/>
  <c r="I80" i="2"/>
  <c r="I70" i="1" l="1"/>
  <c r="H70" i="1"/>
</calcChain>
</file>

<file path=xl/sharedStrings.xml><?xml version="1.0" encoding="utf-8"?>
<sst xmlns="http://schemas.openxmlformats.org/spreadsheetml/2006/main" count="1146" uniqueCount="115">
  <si>
    <t>United Ministries Fund</t>
  </si>
  <si>
    <t>Ch Yr: 2022-23</t>
  </si>
  <si>
    <t>DISTRICT OFFICE ONLY</t>
  </si>
  <si>
    <t>Church</t>
  </si>
  <si>
    <t>SNU</t>
  </si>
  <si>
    <t>Pensions &amp; Benefits</t>
  </si>
  <si>
    <t>District</t>
  </si>
  <si>
    <t>NMI</t>
  </si>
  <si>
    <t>NYI</t>
  </si>
  <si>
    <t>NDI</t>
  </si>
  <si>
    <t>Total to District + District Groups</t>
  </si>
  <si>
    <t>Total ALL</t>
  </si>
  <si>
    <t>Reported Income - FTM TOTALS YTD as of 09-19-22</t>
  </si>
  <si>
    <t>A Place of Hope</t>
  </si>
  <si>
    <t>Athens</t>
  </si>
  <si>
    <t>Bass Lake Worship Center</t>
  </si>
  <si>
    <t>Bonham</t>
  </si>
  <si>
    <t>Bruton Terrace</t>
  </si>
  <si>
    <t>Building the Kingdom</t>
  </si>
  <si>
    <t>Carrollton**</t>
  </si>
  <si>
    <t>Casa de Oracion</t>
  </si>
  <si>
    <t>Catalyst Rowlett</t>
  </si>
  <si>
    <t>Commerce Bread of Life</t>
  </si>
  <si>
    <t>Cornerstone Community *</t>
  </si>
  <si>
    <t>Dallas First</t>
  </si>
  <si>
    <t>Dallas Primera</t>
  </si>
  <si>
    <t>Denison</t>
  </si>
  <si>
    <t>Duncanville Trinity</t>
  </si>
  <si>
    <t>Faith Community</t>
  </si>
  <si>
    <t>Faith Fellowship - Terrell</t>
  </si>
  <si>
    <t>Fuentes de Agua Viva</t>
  </si>
  <si>
    <t>Gladewater</t>
  </si>
  <si>
    <t>Grace Pointe</t>
  </si>
  <si>
    <t>Grand Saline</t>
  </si>
  <si>
    <t>Gun Barrel City</t>
  </si>
  <si>
    <t>Henderson</t>
  </si>
  <si>
    <t>Heritage - Sherman</t>
  </si>
  <si>
    <t>Hilltop</t>
  </si>
  <si>
    <t>Irving First **</t>
  </si>
  <si>
    <t>Jacksonville</t>
  </si>
  <si>
    <t>Journey Community Church</t>
  </si>
  <si>
    <t>Kilgore</t>
  </si>
  <si>
    <t>Lake June</t>
  </si>
  <si>
    <t>Living Hope</t>
  </si>
  <si>
    <t>Lone Star - Collin</t>
  </si>
  <si>
    <t>Lone Star - Grayson &amp; Cooke</t>
  </si>
  <si>
    <t>Lone Star - Hunt</t>
  </si>
  <si>
    <t>Lone Star - Navarro</t>
  </si>
  <si>
    <t>Longview First</t>
  </si>
  <si>
    <t>Maranata</t>
  </si>
  <si>
    <t>Marshall Community</t>
  </si>
  <si>
    <t>Martin's Chapel</t>
  </si>
  <si>
    <t>McKinney</t>
  </si>
  <si>
    <t>Mineola</t>
  </si>
  <si>
    <t>Mount Enterprise</t>
  </si>
  <si>
    <t>Mount Pleasant Journey</t>
  </si>
  <si>
    <t>Mount Pleasant Monte Ararat</t>
  </si>
  <si>
    <t>New Life of Paris</t>
  </si>
  <si>
    <t>NewStart Frisco</t>
  </si>
  <si>
    <t>Nexus Community</t>
  </si>
  <si>
    <t>North Dallas</t>
  </si>
  <si>
    <t>North Dallas Connections</t>
  </si>
  <si>
    <t>Ovilla Road</t>
  </si>
  <si>
    <t>Palestine</t>
  </si>
  <si>
    <t>Paladium</t>
  </si>
  <si>
    <t>Pittsburg</t>
  </si>
  <si>
    <t>Pottsboro New Start</t>
  </si>
  <si>
    <t>Renovacion</t>
  </si>
  <si>
    <t>Restauracion</t>
  </si>
  <si>
    <t>Richardson</t>
  </si>
  <si>
    <t>Round Up Cowboy Church</t>
  </si>
  <si>
    <t>Soul Flight</t>
  </si>
  <si>
    <t>Sulphur Springs</t>
  </si>
  <si>
    <t>Tatum Crossroads</t>
  </si>
  <si>
    <t>Texarkana First *</t>
  </si>
  <si>
    <t>The Haven</t>
  </si>
  <si>
    <t>The Shepherd's House</t>
  </si>
  <si>
    <t>Vida a Las Naciones</t>
  </si>
  <si>
    <t>Whispering Pines</t>
  </si>
  <si>
    <t>TOTAL</t>
  </si>
  <si>
    <t>PY 2021-22 RECEIPTS</t>
  </si>
  <si>
    <t>TOTAL PY RECEIPTS</t>
  </si>
  <si>
    <t>TOTAL PER QUICKBOOKS</t>
  </si>
  <si>
    <t>Gilmer</t>
  </si>
  <si>
    <t>McKinney New Life</t>
  </si>
  <si>
    <t>For questions:
Jennifer Otey, Treasurer
treasurer@netxnaz.net
972-742-1367</t>
  </si>
  <si>
    <t>United Ministries Fund - MARCH 2023    Ch YR: 2022-23</t>
  </si>
  <si>
    <t>Ch Yr: 2023-24</t>
  </si>
  <si>
    <t>JULY 2023</t>
  </si>
  <si>
    <t>United Ministries Fund - JULY 2023</t>
  </si>
  <si>
    <t>United Ministries Fund - November 2023 Budgets</t>
  </si>
  <si>
    <t>DECEMBER 20223       CY 2023-2024</t>
  </si>
  <si>
    <t>Carrollton*</t>
  </si>
  <si>
    <t>United Ministries Fund - January 2024</t>
  </si>
  <si>
    <t>JANUARY 2024</t>
  </si>
  <si>
    <t>Note P/B paid was 937.50 - reduce by 0.45 for 02-24</t>
  </si>
  <si>
    <t>United Ministries Fund - FEBRUARY 2024   Ch YR: 2023-24</t>
  </si>
  <si>
    <t>reduce by 0.45 for P/B FTM.  Overpaid 01-24</t>
  </si>
  <si>
    <t>As of 04/30/24</t>
  </si>
  <si>
    <t>Payment P/B 05.12.24</t>
  </si>
  <si>
    <t>5/15/2024 &amp; 05/22/24</t>
  </si>
  <si>
    <t>United Ministries Fund Ch YR: 2024-25</t>
  </si>
  <si>
    <t>MAY 2024</t>
  </si>
  <si>
    <t>Ch Yr: 2024-25</t>
  </si>
  <si>
    <t>PY 2023-24 RECEIPTS</t>
  </si>
  <si>
    <t>Carrollton</t>
  </si>
  <si>
    <t>Mount Pleasant Ararat</t>
  </si>
  <si>
    <t>United Ministries Fund as of June 30, 2024</t>
  </si>
  <si>
    <t>JUNE 2024</t>
  </si>
  <si>
    <t>NoTE TO CREDIT NMI, NYI, NDI for 3.04</t>
  </si>
  <si>
    <t>AUG 2024</t>
  </si>
  <si>
    <t>SEPTEMBER 2024</t>
  </si>
  <si>
    <t>United Ministries Fund - October 2024 - CY 2024-25</t>
  </si>
  <si>
    <t>For the months May 2024 thru October 2024 (6months)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</si>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</sst>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3" applyNumberFormat="0" applyAlignment="0" applyProtection="0"/>
    <xf numFmtId="0" fontId="5" fillId="28" borderId="4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3" applyNumberFormat="0" applyAlignment="0" applyProtection="0"/>
    <xf numFmtId="0" fontId="12" fillId="0" borderId="8" applyNumberFormat="0" applyFill="0" applyAlignment="0" applyProtection="0"/>
    <xf numFmtId="0" fontId="13" fillId="31" borderId="0" applyNumberFormat="0" applyBorder="0" applyAlignment="0" applyProtection="0"/>
    <xf numFmtId="0" fontId="1" fillId="32" borderId="9" applyNumberFormat="0" applyFont="0" applyAlignment="0" applyProtection="0"/>
    <xf numFmtId="0" fontId="14" fillId="27" borderId="10" applyNumberFormat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89">
    <xf numFmtId="0" fontId="0" fillId="0" borderId="0" xfId="0"/>
    <xf numFmtId="0" fontId="18" fillId="0" borderId="0" xfId="0" applyFont="1"/>
    <xf numFmtId="43" fontId="18" fillId="0" borderId="0" xfId="0" applyNumberFormat="1" applyFont="1"/>
    <xf numFmtId="0" fontId="18" fillId="33" borderId="0" xfId="0" applyFont="1" applyFill="1"/>
    <xf numFmtId="43" fontId="18" fillId="33" borderId="0" xfId="0" applyNumberFormat="1" applyFont="1" applyFill="1"/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1" xfId="0" applyFont="1" applyBorder="1" applyAlignment="1">
      <alignment wrapText="1"/>
    </xf>
    <xf numFmtId="0" fontId="18" fillId="0" borderId="1" xfId="0" applyFont="1" applyBorder="1"/>
    <xf numFmtId="43" fontId="18" fillId="34" borderId="1" xfId="0" applyNumberFormat="1" applyFont="1" applyFill="1" applyBorder="1"/>
    <xf numFmtId="43" fontId="18" fillId="35" borderId="1" xfId="0" applyNumberFormat="1" applyFont="1" applyFill="1" applyBorder="1"/>
    <xf numFmtId="43" fontId="18" fillId="36" borderId="1" xfId="0" applyNumberFormat="1" applyFont="1" applyFill="1" applyBorder="1"/>
    <xf numFmtId="43" fontId="18" fillId="0" borderId="1" xfId="0" applyNumberFormat="1" applyFont="1" applyBorder="1"/>
    <xf numFmtId="0" fontId="18" fillId="36" borderId="1" xfId="0" applyFont="1" applyFill="1" applyBorder="1"/>
    <xf numFmtId="0" fontId="19" fillId="0" borderId="1" xfId="0" applyFont="1" applyBorder="1"/>
    <xf numFmtId="44" fontId="19" fillId="34" borderId="1" xfId="0" applyNumberFormat="1" applyFont="1" applyFill="1" applyBorder="1"/>
    <xf numFmtId="44" fontId="19" fillId="35" borderId="1" xfId="0" applyNumberFormat="1" applyFont="1" applyFill="1" applyBorder="1"/>
    <xf numFmtId="44" fontId="19" fillId="36" borderId="1" xfId="0" applyNumberFormat="1" applyFont="1" applyFill="1" applyBorder="1"/>
    <xf numFmtId="44" fontId="19" fillId="0" borderId="1" xfId="0" applyNumberFormat="1" applyFont="1" applyBorder="1"/>
    <xf numFmtId="0" fontId="18" fillId="37" borderId="1" xfId="0" applyFont="1" applyFill="1" applyBorder="1"/>
    <xf numFmtId="43" fontId="18" fillId="37" borderId="1" xfId="0" applyNumberFormat="1" applyFont="1" applyFill="1" applyBorder="1"/>
    <xf numFmtId="17" fontId="18" fillId="33" borderId="0" xfId="0" quotePrefix="1" applyNumberFormat="1" applyFont="1" applyFill="1"/>
    <xf numFmtId="44" fontId="18" fillId="34" borderId="1" xfId="0" applyNumberFormat="1" applyFont="1" applyFill="1" applyBorder="1"/>
    <xf numFmtId="44" fontId="18" fillId="35" borderId="1" xfId="0" applyNumberFormat="1" applyFont="1" applyFill="1" applyBorder="1"/>
    <xf numFmtId="44" fontId="18" fillId="36" borderId="1" xfId="0" applyNumberFormat="1" applyFont="1" applyFill="1" applyBorder="1"/>
    <xf numFmtId="43" fontId="18" fillId="38" borderId="1" xfId="0" applyNumberFormat="1" applyFont="1" applyFill="1" applyBorder="1"/>
    <xf numFmtId="44" fontId="19" fillId="38" borderId="1" xfId="0" applyNumberFormat="1" applyFont="1" applyFill="1" applyBorder="1"/>
    <xf numFmtId="43" fontId="19" fillId="38" borderId="1" xfId="0" applyNumberFormat="1" applyFont="1" applyFill="1" applyBorder="1"/>
    <xf numFmtId="43" fontId="19" fillId="34" borderId="1" xfId="0" applyNumberFormat="1" applyFont="1" applyFill="1" applyBorder="1" applyAlignment="1">
      <alignment horizontal="center" vertical="center" wrapText="1"/>
    </xf>
    <xf numFmtId="43" fontId="19" fillId="35" borderId="1" xfId="0" applyNumberFormat="1" applyFont="1" applyFill="1" applyBorder="1" applyAlignment="1">
      <alignment horizontal="center" vertical="center" wrapText="1"/>
    </xf>
    <xf numFmtId="43" fontId="19" fillId="36" borderId="1" xfId="0" applyNumberFormat="1" applyFont="1" applyFill="1" applyBorder="1" applyAlignment="1">
      <alignment horizontal="center" vertical="center" wrapText="1"/>
    </xf>
    <xf numFmtId="43" fontId="19" fillId="38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18" fillId="0" borderId="2" xfId="0" applyFont="1" applyBorder="1"/>
    <xf numFmtId="43" fontId="18" fillId="34" borderId="2" xfId="0" applyNumberFormat="1" applyFont="1" applyFill="1" applyBorder="1"/>
    <xf numFmtId="43" fontId="18" fillId="35" borderId="2" xfId="0" applyNumberFormat="1" applyFont="1" applyFill="1" applyBorder="1"/>
    <xf numFmtId="43" fontId="18" fillId="36" borderId="2" xfId="0" applyNumberFormat="1" applyFont="1" applyFill="1" applyBorder="1"/>
    <xf numFmtId="43" fontId="18" fillId="38" borderId="2" xfId="0" applyNumberFormat="1" applyFont="1" applyFill="1" applyBorder="1"/>
    <xf numFmtId="43" fontId="18" fillId="0" borderId="2" xfId="0" applyNumberFormat="1" applyFont="1" applyBorder="1"/>
    <xf numFmtId="0" fontId="19" fillId="0" borderId="12" xfId="0" applyFont="1" applyBorder="1" applyAlignment="1">
      <alignment wrapText="1"/>
    </xf>
    <xf numFmtId="43" fontId="19" fillId="34" borderId="12" xfId="0" applyNumberFormat="1" applyFont="1" applyFill="1" applyBorder="1" applyAlignment="1">
      <alignment horizontal="center" vertical="center" wrapText="1"/>
    </xf>
    <xf numFmtId="43" fontId="19" fillId="35" borderId="12" xfId="0" applyNumberFormat="1" applyFont="1" applyFill="1" applyBorder="1" applyAlignment="1">
      <alignment horizontal="center" vertical="center" wrapText="1"/>
    </xf>
    <xf numFmtId="43" fontId="19" fillId="36" borderId="12" xfId="0" applyNumberFormat="1" applyFont="1" applyFill="1" applyBorder="1" applyAlignment="1">
      <alignment horizontal="center" vertical="center" wrapText="1"/>
    </xf>
    <xf numFmtId="43" fontId="19" fillId="38" borderId="12" xfId="0" applyNumberFormat="1" applyFont="1" applyFill="1" applyBorder="1" applyAlignment="1">
      <alignment horizontal="center" vertical="center" wrapText="1"/>
    </xf>
    <xf numFmtId="43" fontId="19" fillId="0" borderId="1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33" borderId="1" xfId="0" applyFont="1" applyFill="1" applyBorder="1"/>
    <xf numFmtId="43" fontId="18" fillId="33" borderId="1" xfId="0" applyNumberFormat="1" applyFont="1" applyFill="1" applyBorder="1"/>
    <xf numFmtId="0" fontId="19" fillId="0" borderId="1" xfId="0" applyFont="1" applyBorder="1" applyAlignment="1">
      <alignment vertical="center" wrapText="1"/>
    </xf>
    <xf numFmtId="0" fontId="20" fillId="33" borderId="1" xfId="0" applyFont="1" applyFill="1" applyBorder="1"/>
    <xf numFmtId="0" fontId="20" fillId="0" borderId="2" xfId="0" applyFont="1" applyBorder="1" applyAlignment="1">
      <alignment vertical="center" wrapText="1"/>
    </xf>
    <xf numFmtId="43" fontId="20" fillId="34" borderId="2" xfId="0" applyNumberFormat="1" applyFont="1" applyFill="1" applyBorder="1" applyAlignment="1">
      <alignment horizontal="center" vertical="center" wrapText="1"/>
    </xf>
    <xf numFmtId="43" fontId="20" fillId="35" borderId="2" xfId="0" applyNumberFormat="1" applyFont="1" applyFill="1" applyBorder="1" applyAlignment="1">
      <alignment horizontal="center" vertical="center" wrapText="1"/>
    </xf>
    <xf numFmtId="43" fontId="20" fillId="36" borderId="2" xfId="0" applyNumberFormat="1" applyFont="1" applyFill="1" applyBorder="1" applyAlignment="1">
      <alignment horizontal="center" vertical="center" wrapText="1"/>
    </xf>
    <xf numFmtId="43" fontId="19" fillId="36" borderId="2" xfId="0" applyNumberFormat="1" applyFont="1" applyFill="1" applyBorder="1" applyAlignment="1">
      <alignment horizontal="center" vertical="center" wrapText="1"/>
    </xf>
    <xf numFmtId="43" fontId="19" fillId="38" borderId="2" xfId="0" applyNumberFormat="1" applyFont="1" applyFill="1" applyBorder="1" applyAlignment="1">
      <alignment horizontal="center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17" fontId="18" fillId="33" borderId="13" xfId="0" quotePrefix="1" applyNumberFormat="1" applyFont="1" applyFill="1" applyBorder="1"/>
    <xf numFmtId="43" fontId="18" fillId="33" borderId="13" xfId="0" applyNumberFormat="1" applyFont="1" applyFill="1" applyBorder="1"/>
    <xf numFmtId="0" fontId="18" fillId="33" borderId="14" xfId="0" applyFont="1" applyFill="1" applyBorder="1"/>
    <xf numFmtId="43" fontId="18" fillId="0" borderId="15" xfId="0" applyNumberFormat="1" applyFont="1" applyBorder="1"/>
    <xf numFmtId="0" fontId="21" fillId="0" borderId="0" xfId="42" applyBorder="1" applyAlignment="1"/>
    <xf numFmtId="0" fontId="19" fillId="0" borderId="2" xfId="0" applyFont="1" applyBorder="1"/>
    <xf numFmtId="44" fontId="19" fillId="34" borderId="2" xfId="0" applyNumberFormat="1" applyFont="1" applyFill="1" applyBorder="1"/>
    <xf numFmtId="44" fontId="19" fillId="35" borderId="2" xfId="0" applyNumberFormat="1" applyFont="1" applyFill="1" applyBorder="1"/>
    <xf numFmtId="44" fontId="19" fillId="36" borderId="2" xfId="0" applyNumberFormat="1" applyFont="1" applyFill="1" applyBorder="1"/>
    <xf numFmtId="43" fontId="19" fillId="38" borderId="2" xfId="0" applyNumberFormat="1" applyFont="1" applyFill="1" applyBorder="1"/>
    <xf numFmtId="0" fontId="19" fillId="0" borderId="17" xfId="0" applyFont="1" applyBorder="1"/>
    <xf numFmtId="44" fontId="18" fillId="34" borderId="17" xfId="0" applyNumberFormat="1" applyFont="1" applyFill="1" applyBorder="1"/>
    <xf numFmtId="44" fontId="18" fillId="35" borderId="17" xfId="0" applyNumberFormat="1" applyFont="1" applyFill="1" applyBorder="1"/>
    <xf numFmtId="44" fontId="18" fillId="36" borderId="17" xfId="0" applyNumberFormat="1" applyFont="1" applyFill="1" applyBorder="1"/>
    <xf numFmtId="44" fontId="19" fillId="38" borderId="17" xfId="0" applyNumberFormat="1" applyFont="1" applyFill="1" applyBorder="1"/>
    <xf numFmtId="4" fontId="18" fillId="0" borderId="0" xfId="0" applyNumberFormat="1" applyFont="1"/>
    <xf numFmtId="4" fontId="19" fillId="0" borderId="0" xfId="0" applyNumberFormat="1" applyFont="1"/>
    <xf numFmtId="8" fontId="22" fillId="0" borderId="1" xfId="0" applyNumberFormat="1" applyFont="1" applyBorder="1"/>
    <xf numFmtId="8" fontId="18" fillId="0" borderId="0" xfId="0" applyNumberFormat="1" applyFont="1"/>
    <xf numFmtId="0" fontId="19" fillId="33" borderId="0" xfId="0" applyFont="1" applyFill="1"/>
    <xf numFmtId="0" fontId="20" fillId="33" borderId="0" xfId="0" applyFont="1" applyFill="1"/>
    <xf numFmtId="0" fontId="20" fillId="0" borderId="0" xfId="0" applyFont="1"/>
    <xf numFmtId="4" fontId="19" fillId="0" borderId="0" xfId="0" applyNumberFormat="1" applyFont="1" applyAlignment="1">
      <alignment horizontal="center" vertical="center" wrapText="1"/>
    </xf>
    <xf numFmtId="44" fontId="19" fillId="0" borderId="0" xfId="0" applyNumberFormat="1" applyFont="1"/>
    <xf numFmtId="17" fontId="20" fillId="33" borderId="16" xfId="0" quotePrefix="1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8" fillId="33" borderId="16" xfId="0" quotePrefix="1" applyFont="1" applyFill="1" applyBorder="1"/>
    <xf numFmtId="0" fontId="0" fillId="0" borderId="16" xfId="0" applyBorder="1"/>
    <xf numFmtId="14" fontId="18" fillId="0" borderId="16" xfId="0" applyNumberFormat="1" applyFon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18" fillId="0" borderId="1" xfId="0" applyFont="1" applyFill="1" applyBorder="1"/>
    <xf numFmtId="43" fontId="18" fillId="39" borderId="1" xfId="0" applyNumberFormat="1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71" sqref="C71"/>
    </sheetView>
  </sheetViews>
  <sheetFormatPr defaultColWidth="9.140625" defaultRowHeight="15.75" x14ac:dyDescent="0.25"/>
  <cols>
    <col min="1" max="1" width="45.28515625" style="1" customWidth="1"/>
    <col min="2" max="2" width="15" style="2" customWidth="1"/>
    <col min="3" max="3" width="13.85546875" style="2" customWidth="1"/>
    <col min="4" max="4" width="14" style="2" bestFit="1" customWidth="1"/>
    <col min="5" max="7" width="12.7109375" style="2" bestFit="1" customWidth="1"/>
    <col min="8" max="8" width="14" style="2" customWidth="1"/>
    <col min="9" max="9" width="14" style="2" bestFit="1" customWidth="1"/>
    <col min="10" max="10" width="2.140625" style="1" customWidth="1"/>
    <col min="11" max="11" width="22.42578125" style="1" hidden="1" customWidth="1"/>
    <col min="12" max="12" width="15.85546875" style="1" customWidth="1"/>
    <col min="13" max="16384" width="9.140625" style="1"/>
  </cols>
  <sheetData>
    <row r="1" spans="1:12" s="78" customFormat="1" ht="18.75" x14ac:dyDescent="0.3">
      <c r="A1" s="77" t="s">
        <v>101</v>
      </c>
      <c r="B1" s="81" t="s">
        <v>113</v>
      </c>
      <c r="C1" s="82"/>
      <c r="D1" s="82"/>
      <c r="E1" s="82"/>
      <c r="F1" s="82"/>
      <c r="G1" s="82"/>
      <c r="H1" s="82"/>
      <c r="I1" s="82"/>
      <c r="K1" s="78" t="s">
        <v>2</v>
      </c>
    </row>
    <row r="2" spans="1:12" s="6" customFormat="1" ht="63" x14ac:dyDescent="0.25">
      <c r="A2" s="48" t="s">
        <v>3</v>
      </c>
      <c r="B2" s="28" t="s">
        <v>4</v>
      </c>
      <c r="C2" s="29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1" t="s">
        <v>10</v>
      </c>
      <c r="I2" s="32" t="s">
        <v>11</v>
      </c>
      <c r="K2" s="45" t="s">
        <v>12</v>
      </c>
      <c r="L2" s="45"/>
    </row>
    <row r="3" spans="1:12" x14ac:dyDescent="0.25">
      <c r="A3" s="8" t="s">
        <v>13</v>
      </c>
      <c r="B3" s="9">
        <f>'UMF 05-24'!B3+'UMF 06-24'!B3+'UMF 07-24'!B3+'UMF 08-24'!B3+'UMF 09-24'!B3+'UMF 10-24'!B3+'UMF 11-23'!B3+'UMF 12-23'!B3+'UMF 01-24'!B3+'UMF 02-24'!B3+'UMF 03-23'!B3+'UMF 04-23'!B3</f>
        <v>0</v>
      </c>
      <c r="C3" s="10">
        <f>'UMF 05-24'!C3+'UMF 06-24'!C3+'UMF 07-24'!C3+'UMF 08-24'!C3+'UMF 09-24'!C3+'UMF 10-24'!C3+'UMF 11-23'!C3+'UMF 12-23'!C3+'UMF 01-24'!C3+'UMF 02-24'!C3+'UMF 03-23'!C3+'UMF 04-23'!C3</f>
        <v>0</v>
      </c>
      <c r="D3" s="11">
        <f>'UMF 05-24'!D3+'UMF 06-24'!D3+'UMF 07-24'!D3+'UMF 08-24'!D3+'UMF 09-24'!D3+'UMF 10-24'!D3+'UMF 11-23'!D3+'UMF 12-23'!D3+'UMF 01-24'!D3+'UMF 02-24'!D3+'UMF 03-23'!D3+'UMF 04-23'!D3</f>
        <v>0</v>
      </c>
      <c r="E3" s="11">
        <f>'UMF 05-24'!E3+'UMF 06-24'!E3+'UMF 07-24'!E3+'UMF 08-24'!E3+'UMF 09-24'!E3+'UMF 10-24'!E3+'UMF 11-23'!E3+'UMF 12-23'!E3+'UMF 01-24'!E3+'UMF 02-24'!E3+'UMF 03-23'!E3+'UMF 04-23'!E3</f>
        <v>0</v>
      </c>
      <c r="F3" s="11">
        <f>'UMF 05-24'!F3+'UMF 06-24'!F3+'UMF 07-24'!F3+'UMF 08-24'!F3+'UMF 09-24'!F3+'UMF 10-24'!F3+'UMF 11-23'!F3+'UMF 12-23'!F3+'UMF 01-24'!F3+'UMF 02-24'!F3+'UMF 03-23'!F3+'UMF 04-23'!F3</f>
        <v>0</v>
      </c>
      <c r="G3" s="11">
        <f>'UMF 05-24'!G3+'UMF 06-24'!G3+'UMF 07-24'!G3+'UMF 08-24'!G3+'UMF 09-24'!G3+'UMF 10-24'!G3+'UMF 11-23'!G3+'UMF 12-23'!G3+'UMF 01-24'!G3+'UMF 02-24'!G3+'UMF 03-23'!G3+'UMF 04-23'!G3</f>
        <v>0</v>
      </c>
      <c r="H3" s="25">
        <f t="shared" ref="H3:H66" si="0">SUM(D3+E3+F3+G3)</f>
        <v>0</v>
      </c>
      <c r="I3" s="12">
        <f t="shared" ref="I3:I69" si="1">SUM(B3:G3)</f>
        <v>0</v>
      </c>
    </row>
    <row r="4" spans="1:12" x14ac:dyDescent="0.25">
      <c r="A4" s="8" t="s">
        <v>14</v>
      </c>
      <c r="B4" s="9">
        <f>'UMF 05-24'!B4+'UMF 06-24'!B4+'UMF 07-24'!B4+'UMF 08-24'!B4+'UMF 09-24'!B4+'UMF 10-24'!B4+'UMF 11-23'!B4+'UMF 12-23'!B4+'UMF 01-24'!B4+'UMF 02-24'!B4+'UMF 03-23'!B4+'UMF 04-23'!B4</f>
        <v>0</v>
      </c>
      <c r="C4" s="10">
        <f>'UMF 05-24'!C4+'UMF 06-24'!C4+'UMF 07-24'!C4+'UMF 08-24'!C4+'UMF 09-24'!C4+'UMF 10-24'!C4+'UMF 11-23'!C4+'UMF 12-23'!C4+'UMF 01-24'!C4+'UMF 02-24'!C4+'UMF 03-23'!C4+'UMF 04-23'!C4</f>
        <v>0</v>
      </c>
      <c r="D4" s="11">
        <f>'UMF 05-24'!D4+'UMF 06-24'!D4+'UMF 07-24'!D4+'UMF 08-24'!D4+'UMF 09-24'!D4+'UMF 10-24'!D4+'UMF 11-23'!D4+'UMF 12-23'!D4+'UMF 01-24'!D4+'UMF 02-24'!D4+'UMF 03-23'!D4+'UMF 04-23'!D4</f>
        <v>0</v>
      </c>
      <c r="E4" s="11">
        <f>'UMF 05-24'!E4+'UMF 06-24'!E4+'UMF 07-24'!E4+'UMF 08-24'!E4+'UMF 09-24'!E4+'UMF 10-24'!E4+'UMF 11-23'!E4+'UMF 12-23'!E4+'UMF 01-24'!E4+'UMF 02-24'!E4+'UMF 03-23'!E4+'UMF 04-23'!E4</f>
        <v>0</v>
      </c>
      <c r="F4" s="11">
        <f>'UMF 05-24'!F4+'UMF 06-24'!F4+'UMF 07-24'!F4+'UMF 08-24'!F4+'UMF 09-24'!F4+'UMF 10-24'!F4+'UMF 11-23'!F4+'UMF 12-23'!F4+'UMF 01-24'!F4+'UMF 02-24'!F4+'UMF 03-23'!F4+'UMF 04-23'!F4</f>
        <v>0</v>
      </c>
      <c r="G4" s="11">
        <f>'UMF 05-24'!G4+'UMF 06-24'!G4+'UMF 07-24'!G4+'UMF 08-24'!G4+'UMF 09-24'!G4+'UMF 10-24'!G4+'UMF 11-23'!G4+'UMF 12-23'!G4+'UMF 01-24'!G4+'UMF 02-24'!G4+'UMF 03-23'!G4+'UMF 04-23'!G4</f>
        <v>0</v>
      </c>
      <c r="H4" s="25">
        <f t="shared" si="0"/>
        <v>0</v>
      </c>
      <c r="I4" s="12">
        <f t="shared" si="1"/>
        <v>0</v>
      </c>
    </row>
    <row r="5" spans="1:12" hidden="1" x14ac:dyDescent="0.25">
      <c r="A5" s="8" t="s">
        <v>15</v>
      </c>
      <c r="B5" s="9">
        <f>'UMF 05-24'!B5+'UMF 06-24'!B5+'UMF 07-24'!B5+'UMF 08-24'!B5+'UMF 09-24'!B5+'UMF 10-24'!B5+'UMF 11-23'!B5+'UMF 12-23'!B5+'UMF 01-24'!B5+'UMF 02-24'!B5+'UMF 03-23'!B5+'UMF 04-23'!B5</f>
        <v>0</v>
      </c>
      <c r="C5" s="10">
        <f>'UMF 05-24'!C5+'UMF 06-24'!C5+'UMF 07-24'!C5+'UMF 08-24'!C5+'UMF 09-24'!C5+'UMF 10-24'!C5+'UMF 11-23'!C5+'UMF 12-23'!C5+'UMF 01-24'!C5+'UMF 02-24'!C5+'UMF 03-23'!C5+'UMF 04-23'!C5</f>
        <v>0</v>
      </c>
      <c r="D5" s="11">
        <f>'UMF 05-24'!D5+'UMF 06-24'!D5+'UMF 07-24'!D5+'UMF 08-24'!D5+'UMF 09-24'!D5+'UMF 10-24'!D5+'UMF 11-23'!D5+'UMF 12-23'!D5+'UMF 01-24'!D5+'UMF 02-24'!D5+'UMF 03-23'!D5+'UMF 04-23'!D5</f>
        <v>0</v>
      </c>
      <c r="E5" s="11">
        <f>'UMF 05-24'!E5+'UMF 06-24'!E5+'UMF 07-24'!E5+'UMF 08-24'!E5+'UMF 09-24'!E5+'UMF 10-24'!E5+'UMF 11-23'!E5+'UMF 12-23'!E5+'UMF 01-24'!E5+'UMF 02-24'!E5+'UMF 03-23'!E5+'UMF 04-23'!E5</f>
        <v>0</v>
      </c>
      <c r="F5" s="11">
        <f>'UMF 05-24'!F5+'UMF 06-24'!F5+'UMF 07-24'!F5+'UMF 08-24'!F5+'UMF 09-24'!F5+'UMF 10-24'!F5+'UMF 11-23'!F5+'UMF 12-23'!F5+'UMF 01-24'!F5+'UMF 02-24'!F5+'UMF 03-23'!F5+'UMF 04-23'!F5</f>
        <v>0</v>
      </c>
      <c r="G5" s="11">
        <f>'UMF 05-24'!G5+'UMF 06-24'!G5+'UMF 07-24'!G5+'UMF 08-24'!G5+'UMF 09-24'!G5+'UMF 10-24'!G5+'UMF 11-23'!G5+'UMF 12-23'!G5+'UMF 01-24'!G5+'UMF 02-24'!G5+'UMF 03-23'!G5+'UMF 04-23'!G5</f>
        <v>0</v>
      </c>
      <c r="H5" s="25">
        <f t="shared" si="0"/>
        <v>0</v>
      </c>
      <c r="I5" s="12">
        <f t="shared" si="1"/>
        <v>0</v>
      </c>
    </row>
    <row r="6" spans="1:12" x14ac:dyDescent="0.25">
      <c r="A6" s="8" t="s">
        <v>16</v>
      </c>
      <c r="B6" s="9">
        <f>'UMF 05-24'!B6+'UMF 06-24'!B6+'UMF 07-24'!B6+'UMF 08-24'!B6+'UMF 09-24'!B6+'UMF 10-24'!B6+'UMF 11-23'!B6+'UMF 12-23'!B6+'UMF 01-24'!B6+'UMF 02-24'!B6+'UMF 03-23'!B6+'UMF 04-23'!B6</f>
        <v>0</v>
      </c>
      <c r="C6" s="10">
        <f>'UMF 05-24'!C6+'UMF 06-24'!C6+'UMF 07-24'!C6+'UMF 08-24'!C6+'UMF 09-24'!C6+'UMF 10-24'!C6+'UMF 11-23'!C6+'UMF 12-23'!C6+'UMF 01-24'!C6+'UMF 02-24'!C6+'UMF 03-23'!C6+'UMF 04-23'!C6</f>
        <v>0</v>
      </c>
      <c r="D6" s="11">
        <f>'UMF 05-24'!D6+'UMF 06-24'!D6+'UMF 07-24'!D6+'UMF 08-24'!D6+'UMF 09-24'!D6+'UMF 10-24'!D6+'UMF 11-23'!D6+'UMF 12-23'!D6+'UMF 01-24'!D6+'UMF 02-24'!D6+'UMF 03-23'!D6+'UMF 04-23'!D6</f>
        <v>0</v>
      </c>
      <c r="E6" s="11">
        <f>'UMF 05-24'!E6+'UMF 06-24'!E6+'UMF 07-24'!E6+'UMF 08-24'!E6+'UMF 09-24'!E6+'UMF 10-24'!E6+'UMF 11-23'!E6+'UMF 12-23'!E6+'UMF 01-24'!E6+'UMF 02-24'!E6+'UMF 03-23'!E6+'UMF 04-23'!E6</f>
        <v>0</v>
      </c>
      <c r="F6" s="11">
        <f>'UMF 05-24'!F6+'UMF 06-24'!F6+'UMF 07-24'!F6+'UMF 08-24'!F6+'UMF 09-24'!F6+'UMF 10-24'!F6+'UMF 11-23'!F6+'UMF 12-23'!F6+'UMF 01-24'!F6+'UMF 02-24'!F6+'UMF 03-23'!F6+'UMF 04-23'!F6</f>
        <v>0</v>
      </c>
      <c r="G6" s="11">
        <f>'UMF 05-24'!G6+'UMF 06-24'!G6+'UMF 07-24'!G6+'UMF 08-24'!G6+'UMF 09-24'!G6+'UMF 10-24'!G6+'UMF 11-23'!G6+'UMF 12-23'!G6+'UMF 01-24'!G6+'UMF 02-24'!G6+'UMF 03-23'!G6+'UMF 04-23'!G6</f>
        <v>0</v>
      </c>
      <c r="H6" s="25">
        <f t="shared" si="0"/>
        <v>0</v>
      </c>
      <c r="I6" s="12">
        <f t="shared" si="1"/>
        <v>0</v>
      </c>
    </row>
    <row r="7" spans="1:12" x14ac:dyDescent="0.25">
      <c r="A7" s="8" t="s">
        <v>17</v>
      </c>
      <c r="B7" s="9">
        <f>'UMF 05-24'!B7+'UMF 06-24'!B7+'UMF 07-24'!B7+'UMF 08-24'!B7+'UMF 09-24'!B7+'UMF 10-24'!B7+'UMF 11-23'!B7+'UMF 12-23'!B7+'UMF 01-24'!B7+'UMF 02-24'!B7+'UMF 03-23'!B7+'UMF 04-23'!B7</f>
        <v>187.88</v>
      </c>
      <c r="C7" s="10">
        <f>'UMF 05-24'!C7+'UMF 06-24'!C7+'UMF 07-24'!C7+'UMF 08-24'!C7+'UMF 09-24'!C7+'UMF 10-24'!C7+'UMF 11-23'!C7+'UMF 12-23'!C7+'UMF 01-24'!C7+'UMF 02-24'!C7+'UMF 03-23'!C7+'UMF 04-23'!C7</f>
        <v>150.30000000000001</v>
      </c>
      <c r="D7" s="11">
        <f>'UMF 05-24'!D7+'UMF 06-24'!D7+'UMF 07-24'!D7+'UMF 08-24'!D7+'UMF 09-24'!D7+'UMF 10-24'!D7+'UMF 11-23'!D7+'UMF 12-23'!D7+'UMF 01-24'!D7+'UMF 02-24'!D7+'UMF 03-23'!D7+'UMF 04-23'!D7</f>
        <v>340.06</v>
      </c>
      <c r="E7" s="11">
        <f>'UMF 05-24'!E7+'UMF 06-24'!E7+'UMF 07-24'!E7+'UMF 08-24'!E7+'UMF 09-24'!E7+'UMF 10-24'!E7+'UMF 11-23'!E7+'UMF 12-23'!E7+'UMF 01-24'!E7+'UMF 02-24'!E7+'UMF 03-23'!E7+'UMF 04-23'!E7</f>
        <v>24.42</v>
      </c>
      <c r="F7" s="11">
        <f>'UMF 05-24'!F7+'UMF 06-24'!F7+'UMF 07-24'!F7+'UMF 08-24'!F7+'UMF 09-24'!F7+'UMF 10-24'!F7+'UMF 11-23'!F7+'UMF 12-23'!F7+'UMF 01-24'!F7+'UMF 02-24'!F7+'UMF 03-23'!F7+'UMF 04-23'!F7</f>
        <v>24.42</v>
      </c>
      <c r="G7" s="11">
        <f>'UMF 05-24'!G7+'UMF 06-24'!G7+'UMF 07-24'!G7+'UMF 08-24'!G7+'UMF 09-24'!G7+'UMF 10-24'!G7+'UMF 11-23'!G7+'UMF 12-23'!G7+'UMF 01-24'!G7+'UMF 02-24'!G7+'UMF 03-23'!G7+'UMF 04-23'!G7</f>
        <v>24.42</v>
      </c>
      <c r="H7" s="25">
        <f t="shared" si="0"/>
        <v>413.32000000000005</v>
      </c>
      <c r="I7" s="12">
        <f t="shared" si="1"/>
        <v>751.49999999999989</v>
      </c>
    </row>
    <row r="8" spans="1:12" x14ac:dyDescent="0.25">
      <c r="A8" s="8" t="s">
        <v>18</v>
      </c>
      <c r="B8" s="9">
        <f>'UMF 05-24'!B8+'UMF 06-24'!B8+'UMF 07-24'!B8+'UMF 08-24'!B8+'UMF 09-24'!B8+'UMF 10-24'!B8+'UMF 11-23'!B8+'UMF 12-23'!B8+'UMF 01-24'!B8+'UMF 02-24'!B8+'UMF 03-23'!B8+'UMF 04-23'!B8</f>
        <v>0</v>
      </c>
      <c r="C8" s="10">
        <f>'UMF 05-24'!C8+'UMF 06-24'!C8+'UMF 07-24'!C8+'UMF 08-24'!C8+'UMF 09-24'!C8+'UMF 10-24'!C8+'UMF 11-23'!C8+'UMF 12-23'!C8+'UMF 01-24'!C8+'UMF 02-24'!C8+'UMF 03-23'!C8+'UMF 04-23'!C8</f>
        <v>0</v>
      </c>
      <c r="D8" s="11">
        <f>'UMF 05-24'!D8+'UMF 06-24'!D8+'UMF 07-24'!D8+'UMF 08-24'!D8+'UMF 09-24'!D8+'UMF 10-24'!D8+'UMF 11-23'!D8+'UMF 12-23'!D8+'UMF 01-24'!D8+'UMF 02-24'!D8+'UMF 03-23'!D8+'UMF 04-23'!D8</f>
        <v>0</v>
      </c>
      <c r="E8" s="11">
        <f>'UMF 05-24'!E8+'UMF 06-24'!E8+'UMF 07-24'!E8+'UMF 08-24'!E8+'UMF 09-24'!E8+'UMF 10-24'!E8+'UMF 11-23'!E8+'UMF 12-23'!E8+'UMF 01-24'!E8+'UMF 02-24'!E8+'UMF 03-23'!E8+'UMF 04-23'!E8</f>
        <v>0</v>
      </c>
      <c r="F8" s="11">
        <f>'UMF 05-24'!F8+'UMF 06-24'!F8+'UMF 07-24'!F8+'UMF 08-24'!F8+'UMF 09-24'!F8+'UMF 10-24'!F8+'UMF 11-23'!F8+'UMF 12-23'!F8+'UMF 01-24'!F8+'UMF 02-24'!F8+'UMF 03-23'!F8+'UMF 04-23'!F8</f>
        <v>0</v>
      </c>
      <c r="G8" s="11">
        <f>'UMF 05-24'!G8+'UMF 06-24'!G8+'UMF 07-24'!G8+'UMF 08-24'!G8+'UMF 09-24'!G8+'UMF 10-24'!G8+'UMF 11-23'!G8+'UMF 12-23'!G8+'UMF 01-24'!G8+'UMF 02-24'!G8+'UMF 03-23'!G8+'UMF 04-23'!G8</f>
        <v>0</v>
      </c>
      <c r="H8" s="25">
        <f t="shared" si="0"/>
        <v>0</v>
      </c>
      <c r="I8" s="12">
        <f t="shared" si="1"/>
        <v>0</v>
      </c>
    </row>
    <row r="9" spans="1:12" x14ac:dyDescent="0.25">
      <c r="A9" s="87" t="s">
        <v>92</v>
      </c>
      <c r="B9" s="9">
        <f>'UMF 05-24'!B9+'UMF 06-24'!B9+'UMF 07-24'!B9+'UMF 08-24'!B9+'UMF 09-24'!B9+'UMF 10-24'!B9+'UMF 11-23'!B9+'UMF 12-23'!B9+'UMF 01-24'!B9+'UMF 02-24'!B9+'UMF 03-23'!B9+'UMF 04-23'!B9</f>
        <v>1303</v>
      </c>
      <c r="C9" s="25">
        <v>2171</v>
      </c>
      <c r="D9" s="11">
        <f>'UMF 05-24'!D9+'UMF 06-24'!D9+'UMF 07-24'!D9+'UMF 08-24'!D9+'UMF 09-24'!D9+'UMF 10-24'!D9+'UMF 11-23'!D9+'UMF 12-23'!D9+'UMF 01-24'!D9+'UMF 02-24'!D9+'UMF 03-23'!D9+'UMF 04-23'!D9</f>
        <v>2359</v>
      </c>
      <c r="E9" s="11">
        <f>'UMF 05-24'!E9+'UMF 06-24'!E9+'UMF 07-24'!E9+'UMF 08-24'!E9+'UMF 09-24'!E9+'UMF 10-24'!E9+'UMF 11-23'!E9+'UMF 12-23'!E9+'UMF 01-24'!E9+'UMF 02-24'!E9+'UMF 03-23'!E9+'UMF 04-23'!E9</f>
        <v>170</v>
      </c>
      <c r="F9" s="11">
        <f>'UMF 05-24'!F9+'UMF 06-24'!F9+'UMF 07-24'!F9+'UMF 08-24'!F9+'UMF 09-24'!F9+'UMF 10-24'!F9+'UMF 11-23'!F9+'UMF 12-23'!F9+'UMF 01-24'!F9+'UMF 02-24'!F9+'UMF 03-23'!F9+'UMF 04-23'!F9</f>
        <v>170</v>
      </c>
      <c r="G9" s="11">
        <f>'UMF 05-24'!G9+'UMF 06-24'!G9+'UMF 07-24'!G9+'UMF 08-24'!G9+'UMF 09-24'!G9+'UMF 10-24'!G9+'UMF 11-23'!G9+'UMF 12-23'!G9+'UMF 01-24'!G9+'UMF 02-24'!G9+'UMF 03-23'!G9+'UMF 04-23'!G9</f>
        <v>170</v>
      </c>
      <c r="H9" s="25">
        <f t="shared" si="0"/>
        <v>2869</v>
      </c>
      <c r="I9" s="12">
        <f t="shared" si="1"/>
        <v>6343</v>
      </c>
    </row>
    <row r="10" spans="1:12" x14ac:dyDescent="0.25">
      <c r="A10" s="8" t="s">
        <v>20</v>
      </c>
      <c r="B10" s="9">
        <f>'UMF 05-24'!B10+'UMF 06-24'!B10+'UMF 07-24'!B10+'UMF 08-24'!B10+'UMF 09-24'!B10+'UMF 10-24'!B10+'UMF 11-23'!B10+'UMF 12-23'!B10+'UMF 01-24'!B10+'UMF 02-24'!B10+'UMF 03-23'!B10+'UMF 04-23'!B10</f>
        <v>647.25</v>
      </c>
      <c r="C10" s="10">
        <f>'UMF 05-24'!C10+'UMF 06-24'!C10+'UMF 07-24'!C10+'UMF 08-24'!C10+'UMF 09-24'!C10+'UMF 10-24'!C10+'UMF 11-23'!C10+'UMF 12-23'!C10+'UMF 01-24'!C10+'UMF 02-24'!C10+'UMF 03-23'!C10+'UMF 04-23'!C10</f>
        <v>517.79999999999995</v>
      </c>
      <c r="D10" s="11">
        <f>'UMF 05-24'!D10+'UMF 06-24'!D10+'UMF 07-24'!D10+'UMF 08-24'!D10+'UMF 09-24'!D10+'UMF 10-24'!D10+'UMF 11-23'!D10+'UMF 12-23'!D10+'UMF 01-24'!D10+'UMF 02-24'!D10+'UMF 03-23'!D10+'UMF 04-23'!D10</f>
        <v>1171.5</v>
      </c>
      <c r="E10" s="11">
        <f>'UMF 05-24'!E10+'UMF 06-24'!E10+'UMF 07-24'!E10+'UMF 08-24'!E10+'UMF 09-24'!E10+'UMF 10-24'!E10+'UMF 11-23'!E10+'UMF 12-23'!E10+'UMF 01-24'!E10+'UMF 02-24'!E10+'UMF 03-23'!E10+'UMF 04-23'!E10</f>
        <v>84.15</v>
      </c>
      <c r="F10" s="11">
        <f>'UMF 05-24'!F10+'UMF 06-24'!F10+'UMF 07-24'!F10+'UMF 08-24'!F10+'UMF 09-24'!F10+'UMF 10-24'!F10+'UMF 11-23'!F10+'UMF 12-23'!F10+'UMF 01-24'!F10+'UMF 02-24'!F10+'UMF 03-23'!F10+'UMF 04-23'!F10</f>
        <v>84.15</v>
      </c>
      <c r="G10" s="11">
        <f>'UMF 05-24'!G10+'UMF 06-24'!G10+'UMF 07-24'!G10+'UMF 08-24'!G10+'UMF 09-24'!G10+'UMF 10-24'!G10+'UMF 11-23'!G10+'UMF 12-23'!G10+'UMF 01-24'!G10+'UMF 02-24'!G10+'UMF 03-23'!G10+'UMF 04-23'!G10</f>
        <v>84.15</v>
      </c>
      <c r="H10" s="25">
        <f t="shared" si="0"/>
        <v>1423.9500000000003</v>
      </c>
      <c r="I10" s="12">
        <f t="shared" si="1"/>
        <v>2589.0000000000005</v>
      </c>
    </row>
    <row r="11" spans="1:12" x14ac:dyDescent="0.25">
      <c r="A11" s="8" t="s">
        <v>21</v>
      </c>
      <c r="B11" s="9">
        <f>'UMF 05-24'!B11+'UMF 06-24'!B11+'UMF 07-24'!B11+'UMF 08-24'!B11+'UMF 09-24'!B11+'UMF 10-24'!B11+'UMF 11-23'!B11+'UMF 12-23'!B11+'UMF 01-24'!B11+'UMF 02-24'!B11+'UMF 03-23'!B11+'UMF 04-23'!B11</f>
        <v>0</v>
      </c>
      <c r="C11" s="10">
        <f>'UMF 05-24'!C11+'UMF 06-24'!C11+'UMF 07-24'!C11+'UMF 08-24'!C11+'UMF 09-24'!C11+'UMF 10-24'!C11+'UMF 11-23'!C11+'UMF 12-23'!C11+'UMF 01-24'!C11+'UMF 02-24'!C11+'UMF 03-23'!C11+'UMF 04-23'!C11</f>
        <v>0</v>
      </c>
      <c r="D11" s="11">
        <f>'UMF 05-24'!D11+'UMF 06-24'!D11+'UMF 07-24'!D11+'UMF 08-24'!D11+'UMF 09-24'!D11+'UMF 10-24'!D11+'UMF 11-23'!D11+'UMF 12-23'!D11+'UMF 01-24'!D11+'UMF 02-24'!D11+'UMF 03-23'!D11+'UMF 04-23'!D11</f>
        <v>0</v>
      </c>
      <c r="E11" s="11">
        <f>'UMF 05-24'!E11+'UMF 06-24'!E11+'UMF 07-24'!E11+'UMF 08-24'!E11+'UMF 09-24'!E11+'UMF 10-24'!E11+'UMF 11-23'!E11+'UMF 12-23'!E11+'UMF 01-24'!E11+'UMF 02-24'!E11+'UMF 03-23'!E11+'UMF 04-23'!E11</f>
        <v>0</v>
      </c>
      <c r="F11" s="11">
        <f>'UMF 05-24'!F11+'UMF 06-24'!F11+'UMF 07-24'!F11+'UMF 08-24'!F11+'UMF 09-24'!F11+'UMF 10-24'!F11+'UMF 11-23'!F11+'UMF 12-23'!F11+'UMF 01-24'!F11+'UMF 02-24'!F11+'UMF 03-23'!F11+'UMF 04-23'!F11</f>
        <v>0</v>
      </c>
      <c r="G11" s="11">
        <f>'UMF 05-24'!G11+'UMF 06-24'!G11+'UMF 07-24'!G11+'UMF 08-24'!G11+'UMF 09-24'!G11+'UMF 10-24'!G11+'UMF 11-23'!G11+'UMF 12-23'!G11+'UMF 01-24'!G11+'UMF 02-24'!G11+'UMF 03-23'!G11+'UMF 04-23'!G11</f>
        <v>0</v>
      </c>
      <c r="H11" s="25">
        <f t="shared" si="0"/>
        <v>0</v>
      </c>
      <c r="I11" s="12">
        <f t="shared" si="1"/>
        <v>0</v>
      </c>
    </row>
    <row r="12" spans="1:12" x14ac:dyDescent="0.25">
      <c r="A12" s="8" t="s">
        <v>22</v>
      </c>
      <c r="B12" s="9">
        <f>'UMF 05-24'!B12+'UMF 06-24'!B12+'UMF 07-24'!B12+'UMF 08-24'!B12+'UMF 09-24'!B12+'UMF 10-24'!B12+'UMF 11-23'!B12+'UMF 12-23'!B12+'UMF 01-24'!B12+'UMF 02-24'!B12+'UMF 03-23'!B12+'UMF 04-23'!B12</f>
        <v>379.3</v>
      </c>
      <c r="C12" s="10">
        <f>'UMF 05-24'!C12+'UMF 06-24'!C12+'UMF 07-24'!C12+'UMF 08-24'!C12+'UMF 09-24'!C12+'UMF 10-24'!C12+'UMF 11-23'!C12+'UMF 12-23'!C12+'UMF 01-24'!C12+'UMF 02-24'!C12+'UMF 03-23'!C12+'UMF 04-23'!C12</f>
        <v>303.44</v>
      </c>
      <c r="D12" s="11">
        <f>'UMF 05-24'!D12+'UMF 06-24'!D12+'UMF 07-24'!D12+'UMF 08-24'!D12+'UMF 09-24'!D12+'UMF 10-24'!D12+'UMF 11-23'!D12+'UMF 12-23'!D12+'UMF 01-24'!D12+'UMF 02-24'!D12+'UMF 03-23'!D12+'UMF 04-23'!D12</f>
        <v>686.52</v>
      </c>
      <c r="E12" s="11">
        <f>'UMF 05-24'!E12+'UMF 06-24'!E12+'UMF 07-24'!E12+'UMF 08-24'!E12+'UMF 09-24'!E12+'UMF 10-24'!E12+'UMF 11-23'!E12+'UMF 12-23'!E12+'UMF 01-24'!E12+'UMF 02-24'!E12+'UMF 03-23'!E12+'UMF 04-23'!E12</f>
        <v>49.3</v>
      </c>
      <c r="F12" s="11">
        <f>'UMF 05-24'!F12+'UMF 06-24'!F12+'UMF 07-24'!F12+'UMF 08-24'!F12+'UMF 09-24'!F12+'UMF 10-24'!F12+'UMF 11-23'!F12+'UMF 12-23'!F12+'UMF 01-24'!F12+'UMF 02-24'!F12+'UMF 03-23'!F12+'UMF 04-23'!F12</f>
        <v>49.3</v>
      </c>
      <c r="G12" s="11">
        <f>'UMF 05-24'!G12+'UMF 06-24'!G12+'UMF 07-24'!G12+'UMF 08-24'!G12+'UMF 09-24'!G12+'UMF 10-24'!G12+'UMF 11-23'!G12+'UMF 12-23'!G12+'UMF 01-24'!G12+'UMF 02-24'!G12+'UMF 03-23'!G12+'UMF 04-23'!G12</f>
        <v>49.3</v>
      </c>
      <c r="H12" s="25">
        <f t="shared" si="0"/>
        <v>834.41999999999985</v>
      </c>
      <c r="I12" s="12">
        <f t="shared" si="1"/>
        <v>1517.1599999999999</v>
      </c>
      <c r="L12" s="2"/>
    </row>
    <row r="13" spans="1:12" x14ac:dyDescent="0.25">
      <c r="A13" s="8" t="s">
        <v>23</v>
      </c>
      <c r="B13" s="9">
        <f>'UMF 05-24'!B13+'UMF 06-24'!B13+'UMF 07-24'!B13+'UMF 08-24'!B13+'UMF 09-24'!B13+'UMF 10-24'!B13+'UMF 11-23'!B13+'UMF 12-23'!B13+'UMF 01-24'!B13+'UMF 02-24'!B13+'UMF 03-23'!B13+'UMF 04-23'!B13</f>
        <v>0</v>
      </c>
      <c r="C13" s="10">
        <f>'UMF 05-24'!C13+'UMF 06-24'!C13+'UMF 07-24'!C13+'UMF 08-24'!C13+'UMF 09-24'!C13+'UMF 10-24'!C13+'UMF 11-23'!C13+'UMF 12-23'!C13+'UMF 01-24'!C13+'UMF 02-24'!C13+'UMF 03-23'!C13+'UMF 04-23'!C13</f>
        <v>0</v>
      </c>
      <c r="D13" s="11">
        <f>'UMF 05-24'!D13+'UMF 06-24'!D13+'UMF 07-24'!D13+'UMF 08-24'!D13+'UMF 09-24'!D13+'UMF 10-24'!D13+'UMF 11-23'!D13+'UMF 12-23'!D13+'UMF 01-24'!D13+'UMF 02-24'!D13+'UMF 03-23'!D13+'UMF 04-23'!D13</f>
        <v>0</v>
      </c>
      <c r="E13" s="11">
        <f>'UMF 05-24'!E13+'UMF 06-24'!E13+'UMF 07-24'!E13+'UMF 08-24'!E13+'UMF 09-24'!E13+'UMF 10-24'!E13+'UMF 11-23'!E13+'UMF 12-23'!E13+'UMF 01-24'!E13+'UMF 02-24'!E13+'UMF 03-23'!E13+'UMF 04-23'!E13</f>
        <v>0</v>
      </c>
      <c r="F13" s="11">
        <f>'UMF 05-24'!F13+'UMF 06-24'!F13+'UMF 07-24'!F13+'UMF 08-24'!F13+'UMF 09-24'!F13+'UMF 10-24'!F13+'UMF 11-23'!F13+'UMF 12-23'!F13+'UMF 01-24'!F13+'UMF 02-24'!F13+'UMF 03-23'!F13+'UMF 04-23'!F13</f>
        <v>0</v>
      </c>
      <c r="G13" s="11">
        <f>'UMF 05-24'!G13+'UMF 06-24'!G13+'UMF 07-24'!G13+'UMF 08-24'!G13+'UMF 09-24'!G13+'UMF 10-24'!G13+'UMF 11-23'!G13+'UMF 12-23'!G13+'UMF 01-24'!G13+'UMF 02-24'!G13+'UMF 03-23'!G13+'UMF 04-23'!G13</f>
        <v>0</v>
      </c>
      <c r="H13" s="25">
        <f t="shared" si="0"/>
        <v>0</v>
      </c>
      <c r="I13" s="12">
        <f t="shared" si="1"/>
        <v>0</v>
      </c>
    </row>
    <row r="14" spans="1:12" x14ac:dyDescent="0.25">
      <c r="A14" s="87" t="s">
        <v>24</v>
      </c>
      <c r="B14" s="88">
        <f>'UMF 05-24'!B14+'UMF 06-24'!B14+'UMF 07-24'!B14+'UMF 08-24'!B14+'UMF 09-24'!B14+'UMF 10-24'!B14+'UMF 11-23'!B14+'UMF 12-23'!B14+'UMF 01-24'!B14+'UMF 02-24'!B14+'UMF 03-23'!B14+'UMF 04-23'!B14</f>
        <v>2460.4700000000003</v>
      </c>
      <c r="C14" s="25">
        <v>2560.54</v>
      </c>
      <c r="D14" s="11">
        <f>'UMF 05-24'!D14+'UMF 06-24'!D14+'UMF 07-24'!D14+'UMF 08-24'!D14+'UMF 09-24'!D14+'UMF 10-24'!D14+'UMF 11-23'!D14+'UMF 12-23'!D14+'UMF 01-24'!D14+'UMF 02-24'!D14+'UMF 03-23'!D14+'UMF 04-23'!D14</f>
        <v>4453.37</v>
      </c>
      <c r="E14" s="11">
        <f>'UMF 05-24'!E14+'UMF 06-24'!E14+'UMF 07-24'!E14+'UMF 08-24'!E14+'UMF 09-24'!E14+'UMF 10-24'!E14+'UMF 11-23'!E14+'UMF 12-23'!E14+'UMF 01-24'!E14+'UMF 02-24'!E14+'UMF 03-23'!E14+'UMF 04-23'!E14</f>
        <v>319.89</v>
      </c>
      <c r="F14" s="11">
        <f>'UMF 05-24'!F14+'UMF 06-24'!F14+'UMF 07-24'!F14+'UMF 08-24'!F14+'UMF 09-24'!F14+'UMF 10-24'!F14+'UMF 11-23'!F14+'UMF 12-23'!F14+'UMF 01-24'!F14+'UMF 02-24'!F14+'UMF 03-23'!F14+'UMF 04-23'!F14</f>
        <v>319.89</v>
      </c>
      <c r="G14" s="11">
        <f>'UMF 05-24'!G14+'UMF 06-24'!G14+'UMF 07-24'!G14+'UMF 08-24'!G14+'UMF 09-24'!G14+'UMF 10-24'!G14+'UMF 11-23'!G14+'UMF 12-23'!G14+'UMF 01-24'!G14+'UMF 02-24'!G14+'UMF 03-23'!G14+'UMF 04-23'!G14</f>
        <v>319.89</v>
      </c>
      <c r="H14" s="25">
        <f t="shared" si="0"/>
        <v>5413.0400000000009</v>
      </c>
      <c r="I14" s="12">
        <f t="shared" si="1"/>
        <v>10434.049999999999</v>
      </c>
    </row>
    <row r="15" spans="1:12" x14ac:dyDescent="0.25">
      <c r="A15" s="8" t="s">
        <v>25</v>
      </c>
      <c r="B15" s="9">
        <f>'UMF 05-24'!B15+'UMF 06-24'!B15+'UMF 07-24'!B15+'UMF 08-24'!B15+'UMF 09-24'!B15+'UMF 10-24'!B15+'UMF 11-23'!B15+'UMF 12-23'!B15+'UMF 01-24'!B15+'UMF 02-24'!B15+'UMF 03-23'!B15+'UMF 04-23'!B15</f>
        <v>0</v>
      </c>
      <c r="C15" s="10">
        <f>'UMF 05-24'!C15+'UMF 06-24'!C15+'UMF 07-24'!C15+'UMF 08-24'!C15+'UMF 09-24'!C15+'UMF 10-24'!C15+'UMF 11-23'!C15+'UMF 12-23'!C15+'UMF 01-24'!C15+'UMF 02-24'!C15+'UMF 03-23'!C15+'UMF 04-23'!C15</f>
        <v>0</v>
      </c>
      <c r="D15" s="11">
        <f>'UMF 05-24'!D15+'UMF 06-24'!D15+'UMF 07-24'!D15+'UMF 08-24'!D15+'UMF 09-24'!D15+'UMF 10-24'!D15+'UMF 11-23'!D15+'UMF 12-23'!D15+'UMF 01-24'!D15+'UMF 02-24'!D15+'UMF 03-23'!D15+'UMF 04-23'!D15</f>
        <v>0</v>
      </c>
      <c r="E15" s="11">
        <f>'UMF 05-24'!E15+'UMF 06-24'!E15+'UMF 07-24'!E15+'UMF 08-24'!E15+'UMF 09-24'!E15+'UMF 10-24'!E15+'UMF 11-23'!E15+'UMF 12-23'!E15+'UMF 01-24'!E15+'UMF 02-24'!E15+'UMF 03-23'!E15+'UMF 04-23'!E15</f>
        <v>0</v>
      </c>
      <c r="F15" s="11">
        <f>'UMF 05-24'!F15+'UMF 06-24'!F15+'UMF 07-24'!F15+'UMF 08-24'!F15+'UMF 09-24'!F15+'UMF 10-24'!F15+'UMF 11-23'!F15+'UMF 12-23'!F15+'UMF 01-24'!F15+'UMF 02-24'!F15+'UMF 03-23'!F15+'UMF 04-23'!F15</f>
        <v>0</v>
      </c>
      <c r="G15" s="11">
        <f>'UMF 05-24'!G15+'UMF 06-24'!G15+'UMF 07-24'!G15+'UMF 08-24'!G15+'UMF 09-24'!G15+'UMF 10-24'!G15+'UMF 11-23'!G15+'UMF 12-23'!G15+'UMF 01-24'!G15+'UMF 02-24'!G15+'UMF 03-23'!G15+'UMF 04-23'!G15</f>
        <v>0</v>
      </c>
      <c r="H15" s="25">
        <f t="shared" si="0"/>
        <v>0</v>
      </c>
      <c r="I15" s="12">
        <f t="shared" si="1"/>
        <v>0</v>
      </c>
    </row>
    <row r="16" spans="1:12" x14ac:dyDescent="0.25">
      <c r="A16" s="8" t="s">
        <v>26</v>
      </c>
      <c r="B16" s="9">
        <f>'UMF 05-24'!B16+'UMF 06-24'!B16+'UMF 07-24'!B16+'UMF 08-24'!B16+'UMF 09-24'!B16+'UMF 10-24'!B16+'UMF 11-23'!B16+'UMF 12-23'!B16+'UMF 01-24'!B16+'UMF 02-24'!B16+'UMF 03-23'!B16+'UMF 04-23'!B16</f>
        <v>1425.3200000000002</v>
      </c>
      <c r="C16" s="10">
        <f>'UMF 05-24'!C16+'UMF 06-24'!C16+'UMF 07-24'!C16+'UMF 08-24'!C16+'UMF 09-24'!C16+'UMF 10-24'!C16+'UMF 11-23'!C16+'UMF 12-23'!C16+'UMF 01-24'!C16+'UMF 02-24'!C16+'UMF 03-23'!C16+'UMF 04-23'!C16</f>
        <v>1140.27</v>
      </c>
      <c r="D16" s="11">
        <f>'UMF 05-24'!D16+'UMF 06-24'!D16+'UMF 07-24'!D16+'UMF 08-24'!D16+'UMF 09-24'!D16+'UMF 10-24'!D16+'UMF 11-23'!D16+'UMF 12-23'!D16+'UMF 01-24'!D16+'UMF 02-24'!D16+'UMF 03-23'!D16+'UMF 04-23'!D16</f>
        <v>2579.84</v>
      </c>
      <c r="E16" s="11">
        <f>'UMF 05-24'!E16+'UMF 06-24'!E16+'UMF 07-24'!E16+'UMF 08-24'!E16+'UMF 09-24'!E16+'UMF 10-24'!E16+'UMF 11-23'!E16+'UMF 12-23'!E16+'UMF 01-24'!E16+'UMF 02-24'!E16+'UMF 03-23'!E16+'UMF 04-23'!E16</f>
        <v>185.29000000000002</v>
      </c>
      <c r="F16" s="11">
        <f>'UMF 05-24'!F16+'UMF 06-24'!F16+'UMF 07-24'!F16+'UMF 08-24'!F16+'UMF 09-24'!F16+'UMF 10-24'!F16+'UMF 11-23'!F16+'UMF 12-23'!F16+'UMF 01-24'!F16+'UMF 02-24'!F16+'UMF 03-23'!F16+'UMF 04-23'!F16</f>
        <v>185.29000000000002</v>
      </c>
      <c r="G16" s="11">
        <f>'UMF 05-24'!G16+'UMF 06-24'!G16+'UMF 07-24'!G16+'UMF 08-24'!G16+'UMF 09-24'!G16+'UMF 10-24'!G16+'UMF 11-23'!G16+'UMF 12-23'!G16+'UMF 01-24'!G16+'UMF 02-24'!G16+'UMF 03-23'!G16+'UMF 04-23'!G16</f>
        <v>185.29000000000002</v>
      </c>
      <c r="H16" s="25">
        <f t="shared" si="0"/>
        <v>3135.71</v>
      </c>
      <c r="I16" s="12">
        <f t="shared" si="1"/>
        <v>5701.3</v>
      </c>
    </row>
    <row r="17" spans="1:9" x14ac:dyDescent="0.25">
      <c r="A17" s="8" t="s">
        <v>27</v>
      </c>
      <c r="B17" s="9">
        <f>'UMF 05-24'!B17+'UMF 06-24'!B17+'UMF 07-24'!B17+'UMF 08-24'!B17+'UMF 09-24'!B17+'UMF 10-24'!B17+'UMF 11-23'!B17+'UMF 12-23'!B17+'UMF 01-24'!B17+'UMF 02-24'!B17+'UMF 03-23'!B17+'UMF 04-23'!B17</f>
        <v>2735.63</v>
      </c>
      <c r="C17" s="10">
        <v>2316.5100000000002</v>
      </c>
      <c r="D17" s="11">
        <f>'UMF 05-24'!D17+'UMF 06-24'!D17+'UMF 07-24'!D17+'UMF 08-24'!D17+'UMF 09-24'!D17+'UMF 10-24'!D17+'UMF 11-23'!D17+'UMF 12-23'!D17+'UMF 01-24'!D17+'UMF 02-24'!D17+'UMF 03-23'!D17+'UMF 04-23'!D17</f>
        <v>4951.38</v>
      </c>
      <c r="E17" s="11">
        <f>'UMF 05-24'!E17+'UMF 06-24'!E17+'UMF 07-24'!E17+'UMF 08-24'!E17+'UMF 09-24'!E17+'UMF 10-24'!E17+'UMF 11-23'!E17+'UMF 12-23'!E17+'UMF 01-24'!E17+'UMF 02-24'!E17+'UMF 03-23'!E17+'UMF 04-23'!E17</f>
        <v>355.68</v>
      </c>
      <c r="F17" s="11">
        <f>'UMF 05-24'!F17+'UMF 06-24'!F17+'UMF 07-24'!F17+'UMF 08-24'!F17+'UMF 09-24'!F17+'UMF 10-24'!F17+'UMF 11-23'!F17+'UMF 12-23'!F17+'UMF 01-24'!F17+'UMF 02-24'!F17+'UMF 03-23'!F17+'UMF 04-23'!F17</f>
        <v>355.68</v>
      </c>
      <c r="G17" s="11">
        <f>'UMF 05-24'!G17+'UMF 06-24'!G17+'UMF 07-24'!G17+'UMF 08-24'!G17+'UMF 09-24'!G17+'UMF 10-24'!G17+'UMF 11-23'!G17+'UMF 12-23'!G17+'UMF 01-24'!G17+'UMF 02-24'!G17+'UMF 03-23'!G17+'UMF 04-23'!G17</f>
        <v>355.68</v>
      </c>
      <c r="H17" s="25">
        <f t="shared" si="0"/>
        <v>6018.420000000001</v>
      </c>
      <c r="I17" s="12">
        <f t="shared" si="1"/>
        <v>11070.560000000001</v>
      </c>
    </row>
    <row r="18" spans="1:9" x14ac:dyDescent="0.25">
      <c r="A18" s="8" t="s">
        <v>28</v>
      </c>
      <c r="B18" s="9">
        <f>'UMF 05-24'!B18+'UMF 06-24'!B18+'UMF 07-24'!B18+'UMF 08-24'!B18+'UMF 09-24'!B18+'UMF 10-24'!B18+'UMF 11-23'!B18+'UMF 12-23'!B18+'UMF 01-24'!B18+'UMF 02-24'!B18+'UMF 03-23'!B18+'UMF 04-23'!B18</f>
        <v>2179.38</v>
      </c>
      <c r="C18" s="10">
        <f>'UMF 05-24'!C18+'UMF 06-24'!C18+'UMF 07-24'!C18+'UMF 08-24'!C18+'UMF 09-24'!C18+'UMF 10-24'!C18+'UMF 11-23'!C18+'UMF 12-23'!C18+'UMF 01-24'!C18+'UMF 02-24'!C18+'UMF 03-23'!C18+'UMF 04-23'!C18</f>
        <v>1743.5</v>
      </c>
      <c r="D18" s="11">
        <f>'UMF 05-24'!D18+'UMF 06-24'!D18+'UMF 07-24'!D18+'UMF 08-24'!D18+'UMF 09-24'!D18+'UMF 10-24'!D18+'UMF 11-23'!D18+'UMF 12-23'!D18+'UMF 01-24'!D18+'UMF 02-24'!D18+'UMF 03-23'!D18+'UMF 04-23'!D18</f>
        <v>3944.66</v>
      </c>
      <c r="E18" s="11">
        <f>'UMF 05-24'!E18+'UMF 06-24'!E18+'UMF 07-24'!E18+'UMF 08-24'!E18+'UMF 09-24'!E18+'UMF 10-24'!E18+'UMF 11-23'!E18+'UMF 12-23'!E18+'UMF 01-24'!E18+'UMF 02-24'!E18+'UMF 03-23'!E18+'UMF 04-23'!E18</f>
        <v>283.32</v>
      </c>
      <c r="F18" s="11">
        <f>'UMF 05-24'!F18+'UMF 06-24'!F18+'UMF 07-24'!F18+'UMF 08-24'!F18+'UMF 09-24'!F18+'UMF 10-24'!F18+'UMF 11-23'!F18+'UMF 12-23'!F18+'UMF 01-24'!F18+'UMF 02-24'!F18+'UMF 03-23'!F18+'UMF 04-23'!F18</f>
        <v>283.32</v>
      </c>
      <c r="G18" s="11">
        <f>'UMF 05-24'!G18+'UMF 06-24'!G18+'UMF 07-24'!G18+'UMF 08-24'!G18+'UMF 09-24'!G18+'UMF 10-24'!G18+'UMF 11-23'!G18+'UMF 12-23'!G18+'UMF 01-24'!G18+'UMF 02-24'!G18+'UMF 03-23'!G18+'UMF 04-23'!G18</f>
        <v>283.32</v>
      </c>
      <c r="H18" s="25">
        <f t="shared" si="0"/>
        <v>4794.619999999999</v>
      </c>
      <c r="I18" s="12">
        <f t="shared" si="1"/>
        <v>8717.5</v>
      </c>
    </row>
    <row r="19" spans="1:9" x14ac:dyDescent="0.25">
      <c r="A19" s="8" t="s">
        <v>29</v>
      </c>
      <c r="B19" s="9">
        <f>'UMF 05-24'!B19+'UMF 06-24'!B19+'UMF 07-24'!B19+'UMF 08-24'!B19+'UMF 09-24'!B19+'UMF 10-24'!B19+'UMF 11-23'!B19+'UMF 12-23'!B19+'UMF 01-24'!B19+'UMF 02-24'!B19+'UMF 03-23'!B19+'UMF 04-23'!B19</f>
        <v>1489.5</v>
      </c>
      <c r="C19" s="10">
        <f>'UMF 05-24'!C19+'UMF 06-24'!C19+'UMF 07-24'!C19+'UMF 08-24'!C19+'UMF 09-24'!C19+'UMF 10-24'!C19+'UMF 11-23'!C19+'UMF 12-23'!C19+'UMF 01-24'!C19+'UMF 02-24'!C19+'UMF 03-23'!C19+'UMF 04-23'!C19</f>
        <v>1191.5999999999999</v>
      </c>
      <c r="D19" s="11">
        <f>'UMF 05-24'!D19+'UMF 06-24'!D19+'UMF 07-24'!D19+'UMF 08-24'!D19+'UMF 09-24'!D19+'UMF 10-24'!D19+'UMF 11-23'!D19+'UMF 12-23'!D19+'UMF 01-24'!D19+'UMF 02-24'!D19+'UMF 03-23'!D19+'UMF 04-23'!D19</f>
        <v>2695.98</v>
      </c>
      <c r="E19" s="11">
        <f>'UMF 05-24'!E19+'UMF 06-24'!E19+'UMF 07-24'!E19+'UMF 08-24'!E19+'UMF 09-24'!E19+'UMF 10-24'!E19+'UMF 11-23'!E19+'UMF 12-23'!E19+'UMF 01-24'!E19+'UMF 02-24'!E19+'UMF 03-23'!E19+'UMF 04-23'!E19</f>
        <v>193.64000000000001</v>
      </c>
      <c r="F19" s="11">
        <f>'UMF 05-24'!F19+'UMF 06-24'!F19+'UMF 07-24'!F19+'UMF 08-24'!F19+'UMF 09-24'!F19+'UMF 10-24'!F19+'UMF 11-23'!F19+'UMF 12-23'!F19+'UMF 01-24'!F19+'UMF 02-24'!F19+'UMF 03-23'!F19+'UMF 04-23'!F19</f>
        <v>193.64000000000001</v>
      </c>
      <c r="G19" s="11">
        <f>'UMF 05-24'!G19+'UMF 06-24'!G19+'UMF 07-24'!G19+'UMF 08-24'!G19+'UMF 09-24'!G19+'UMF 10-24'!G19+'UMF 11-23'!G19+'UMF 12-23'!G19+'UMF 01-24'!G19+'UMF 02-24'!G19+'UMF 03-23'!G19+'UMF 04-23'!G19</f>
        <v>193.64000000000001</v>
      </c>
      <c r="H19" s="25">
        <f t="shared" si="0"/>
        <v>3276.8999999999996</v>
      </c>
      <c r="I19" s="12">
        <f t="shared" si="1"/>
        <v>5958.0000000000009</v>
      </c>
    </row>
    <row r="20" spans="1:9" x14ac:dyDescent="0.25">
      <c r="A20" s="8" t="s">
        <v>30</v>
      </c>
      <c r="B20" s="9">
        <f>'UMF 05-24'!B20+'UMF 06-24'!B20+'UMF 07-24'!B20+'UMF 08-24'!B20+'UMF 09-24'!B20+'UMF 10-24'!B20+'UMF 11-23'!B20+'UMF 12-23'!B20+'UMF 01-24'!B20+'UMF 02-24'!B20+'UMF 03-23'!B20+'UMF 04-23'!B20</f>
        <v>0</v>
      </c>
      <c r="C20" s="10">
        <f>'UMF 05-24'!C20+'UMF 06-24'!C20+'UMF 07-24'!C20+'UMF 08-24'!C20+'UMF 09-24'!C20+'UMF 10-24'!C20+'UMF 11-23'!C20+'UMF 12-23'!C20+'UMF 01-24'!C20+'UMF 02-24'!C20+'UMF 03-23'!C20+'UMF 04-23'!C20</f>
        <v>0</v>
      </c>
      <c r="D20" s="11">
        <f>'UMF 05-24'!D20+'UMF 06-24'!D20+'UMF 07-24'!D20+'UMF 08-24'!D20+'UMF 09-24'!D20+'UMF 10-24'!D20+'UMF 11-23'!D20+'UMF 12-23'!D20+'UMF 01-24'!D20+'UMF 02-24'!D20+'UMF 03-23'!D20+'UMF 04-23'!D20</f>
        <v>0</v>
      </c>
      <c r="E20" s="11">
        <f>'UMF 05-24'!E20+'UMF 06-24'!E20+'UMF 07-24'!E20+'UMF 08-24'!E20+'UMF 09-24'!E20+'UMF 10-24'!E20+'UMF 11-23'!E20+'UMF 12-23'!E20+'UMF 01-24'!E20+'UMF 02-24'!E20+'UMF 03-23'!E20+'UMF 04-23'!E20</f>
        <v>0</v>
      </c>
      <c r="F20" s="11">
        <f>'UMF 05-24'!F20+'UMF 06-24'!F20+'UMF 07-24'!F20+'UMF 08-24'!F20+'UMF 09-24'!F20+'UMF 10-24'!F20+'UMF 11-23'!F20+'UMF 12-23'!F20+'UMF 01-24'!F20+'UMF 02-24'!F20+'UMF 03-23'!F20+'UMF 04-23'!F20</f>
        <v>0</v>
      </c>
      <c r="G20" s="11">
        <f>'UMF 05-24'!G20+'UMF 06-24'!G20+'UMF 07-24'!G20+'UMF 08-24'!G20+'UMF 09-24'!G20+'UMF 10-24'!G20+'UMF 11-23'!G20+'UMF 12-23'!G20+'UMF 01-24'!G20+'UMF 02-24'!G20+'UMF 03-23'!G20+'UMF 04-23'!G20</f>
        <v>0</v>
      </c>
      <c r="H20" s="25">
        <f t="shared" si="0"/>
        <v>0</v>
      </c>
      <c r="I20" s="12">
        <f t="shared" si="1"/>
        <v>0</v>
      </c>
    </row>
    <row r="21" spans="1:9" x14ac:dyDescent="0.25">
      <c r="A21" s="8" t="s">
        <v>83</v>
      </c>
      <c r="B21" s="9">
        <f>'UMF 05-24'!B21+'UMF 06-24'!B21+'UMF 07-24'!B21+'UMF 08-24'!B21+'UMF 09-24'!B21+'UMF 10-24'!B21+'UMF 11-23'!B21+'UMF 12-23'!B21+'UMF 01-24'!B21+'UMF 02-24'!B21+'UMF 03-23'!B21+'UMF 04-23'!B21</f>
        <v>1509.81</v>
      </c>
      <c r="C21" s="10">
        <f>'UMF 05-24'!C21+'UMF 06-24'!C21+'UMF 07-24'!C21+'UMF 08-24'!C21+'UMF 09-24'!C21+'UMF 10-24'!C21+'UMF 11-23'!C21+'UMF 12-23'!C21+'UMF 01-24'!C21+'UMF 02-24'!C21+'UMF 03-23'!C21+'UMF 04-23'!C21</f>
        <v>1207.8400000000001</v>
      </c>
      <c r="D21" s="11">
        <f>'UMF 05-24'!D21+'UMF 06-24'!D21+'UMF 07-24'!D21+'UMF 08-24'!D21+'UMF 09-24'!D21+'UMF 10-24'!D21+'UMF 11-23'!D21+'UMF 12-23'!D21+'UMF 01-24'!D21+'UMF 02-24'!D21+'UMF 03-23'!D21+'UMF 04-23'!D21</f>
        <v>2732.78</v>
      </c>
      <c r="E21" s="11">
        <f>'UMF 05-24'!E21+'UMF 06-24'!E21+'UMF 07-24'!E21+'UMF 08-24'!E21+'UMF 09-24'!E21+'UMF 10-24'!E21+'UMF 11-23'!E21+'UMF 12-23'!E21+'UMF 01-24'!E21+'UMF 02-24'!E21+'UMF 03-23'!E21+'UMF 04-23'!E21</f>
        <v>196.26</v>
      </c>
      <c r="F21" s="11">
        <f>'UMF 05-24'!F21+'UMF 06-24'!F21+'UMF 07-24'!F21+'UMF 08-24'!F21+'UMF 09-24'!F21+'UMF 10-24'!F21+'UMF 11-23'!F21+'UMF 12-23'!F21+'UMF 01-24'!F21+'UMF 02-24'!F21+'UMF 03-23'!F21+'UMF 04-23'!F21</f>
        <v>196.26</v>
      </c>
      <c r="G21" s="11">
        <f>'UMF 05-24'!G21+'UMF 06-24'!G21+'UMF 07-24'!G21+'UMF 08-24'!G21+'UMF 09-24'!G21+'UMF 10-24'!G21+'UMF 11-23'!G21+'UMF 12-23'!G21+'UMF 01-24'!G21+'UMF 02-24'!G21+'UMF 03-23'!G21+'UMF 04-23'!G21</f>
        <v>196.26</v>
      </c>
      <c r="H21" s="25">
        <f t="shared" si="0"/>
        <v>3321.5600000000004</v>
      </c>
      <c r="I21" s="12">
        <f t="shared" si="1"/>
        <v>6039.2100000000009</v>
      </c>
    </row>
    <row r="22" spans="1:9" x14ac:dyDescent="0.25">
      <c r="A22" s="8" t="s">
        <v>31</v>
      </c>
      <c r="B22" s="9">
        <f>'UMF 05-24'!B22+'UMF 06-24'!B22+'UMF 07-24'!B22+'UMF 08-24'!B22+'UMF 09-24'!B22+'UMF 10-24'!B22+'UMF 11-23'!B22+'UMF 12-23'!B22+'UMF 01-24'!B22+'UMF 02-24'!B22+'UMF 03-23'!B22+'UMF 04-23'!B22</f>
        <v>533.53</v>
      </c>
      <c r="C22" s="10">
        <f>'UMF 05-24'!C22+'UMF 06-24'!C22+'UMF 07-24'!C22+'UMF 08-24'!C22+'UMF 09-24'!C22+'UMF 10-24'!C22+'UMF 11-23'!C22+'UMF 12-23'!C22+'UMF 01-24'!C22+'UMF 02-24'!C22+'UMF 03-23'!C22+'UMF 04-23'!C22</f>
        <v>426.82</v>
      </c>
      <c r="D22" s="11">
        <f>'UMF 05-24'!D22+'UMF 06-24'!D22+'UMF 07-24'!D22+'UMF 08-24'!D22+'UMF 09-24'!D22+'UMF 10-24'!D22+'UMF 11-23'!D22+'UMF 12-23'!D22+'UMF 01-24'!D22+'UMF 02-24'!D22+'UMF 03-23'!D22+'UMF 04-23'!D22</f>
        <v>965.68</v>
      </c>
      <c r="E22" s="11">
        <f>'UMF 05-24'!E22+'UMF 06-24'!E22+'UMF 07-24'!E22+'UMF 08-24'!E22+'UMF 09-24'!E22+'UMF 10-24'!E22+'UMF 11-23'!E22+'UMF 12-23'!E22+'UMF 01-24'!E22+'UMF 02-24'!E22+'UMF 03-23'!E22+'UMF 04-23'!E22</f>
        <v>69.36</v>
      </c>
      <c r="F22" s="11">
        <f>'UMF 05-24'!F22+'UMF 06-24'!F22+'UMF 07-24'!F22+'UMF 08-24'!F22+'UMF 09-24'!F22+'UMF 10-24'!F22+'UMF 11-23'!F22+'UMF 12-23'!F22+'UMF 01-24'!F22+'UMF 02-24'!F22+'UMF 03-23'!F22+'UMF 04-23'!F22</f>
        <v>69.36</v>
      </c>
      <c r="G22" s="11">
        <f>'UMF 05-24'!G22+'UMF 06-24'!G22+'UMF 07-24'!G22+'UMF 08-24'!G22+'UMF 09-24'!G22+'UMF 10-24'!G22+'UMF 11-23'!G22+'UMF 12-23'!G22+'UMF 01-24'!G22+'UMF 02-24'!G22+'UMF 03-23'!G22+'UMF 04-23'!G22</f>
        <v>69.36</v>
      </c>
      <c r="H22" s="25">
        <f t="shared" si="0"/>
        <v>1173.7599999999998</v>
      </c>
      <c r="I22" s="12">
        <f t="shared" si="1"/>
        <v>2134.1099999999997</v>
      </c>
    </row>
    <row r="23" spans="1:9" x14ac:dyDescent="0.25">
      <c r="A23" s="8" t="s">
        <v>32</v>
      </c>
      <c r="B23" s="9">
        <f>'UMF 05-24'!B23+'UMF 06-24'!B23+'UMF 07-24'!B23+'UMF 08-24'!B23+'UMF 09-24'!B23+'UMF 10-24'!B23+'UMF 11-23'!B23+'UMF 12-23'!B23+'UMF 01-24'!B23+'UMF 02-24'!B23+'UMF 03-23'!B23+'UMF 04-23'!B23</f>
        <v>0</v>
      </c>
      <c r="C23" s="10">
        <f>'UMF 05-24'!C23+'UMF 06-24'!C23+'UMF 07-24'!C23+'UMF 08-24'!C23+'UMF 09-24'!C23+'UMF 10-24'!C23+'UMF 11-23'!C23+'UMF 12-23'!C23+'UMF 01-24'!C23+'UMF 02-24'!C23+'UMF 03-23'!C23+'UMF 04-23'!C23</f>
        <v>0</v>
      </c>
      <c r="D23" s="11">
        <f>'UMF 05-24'!D23+'UMF 06-24'!D23+'UMF 07-24'!D23+'UMF 08-24'!D23+'UMF 09-24'!D23+'UMF 10-24'!D23+'UMF 11-23'!D23+'UMF 12-23'!D23+'UMF 01-24'!D23+'UMF 02-24'!D23+'UMF 03-23'!D23+'UMF 04-23'!D23</f>
        <v>0</v>
      </c>
      <c r="E23" s="11">
        <f>'UMF 05-24'!E23+'UMF 06-24'!E23+'UMF 07-24'!E23+'UMF 08-24'!E23+'UMF 09-24'!E23+'UMF 10-24'!E23+'UMF 11-23'!E23+'UMF 12-23'!E23+'UMF 01-24'!E23+'UMF 02-24'!E23+'UMF 03-23'!E23+'UMF 04-23'!E23</f>
        <v>0</v>
      </c>
      <c r="F23" s="11">
        <f>'UMF 05-24'!F23+'UMF 06-24'!F23+'UMF 07-24'!F23+'UMF 08-24'!F23+'UMF 09-24'!F23+'UMF 10-24'!F23+'UMF 11-23'!F23+'UMF 12-23'!F23+'UMF 01-24'!F23+'UMF 02-24'!F23+'UMF 03-23'!F23+'UMF 04-23'!F23</f>
        <v>0</v>
      </c>
      <c r="G23" s="11">
        <f>'UMF 05-24'!G23+'UMF 06-24'!G23+'UMF 07-24'!G23+'UMF 08-24'!G23+'UMF 09-24'!G23+'UMF 10-24'!G23+'UMF 11-23'!G23+'UMF 12-23'!G23+'UMF 01-24'!G23+'UMF 02-24'!G23+'UMF 03-23'!G23+'UMF 04-23'!G23</f>
        <v>0</v>
      </c>
      <c r="H23" s="25">
        <f t="shared" si="0"/>
        <v>0</v>
      </c>
      <c r="I23" s="12">
        <f t="shared" si="1"/>
        <v>0</v>
      </c>
    </row>
    <row r="24" spans="1:9" x14ac:dyDescent="0.25">
      <c r="A24" s="8" t="s">
        <v>33</v>
      </c>
      <c r="B24" s="9">
        <f>'UMF 05-24'!B24+'UMF 06-24'!B24+'UMF 07-24'!B24+'UMF 08-24'!B24+'UMF 09-24'!B24+'UMF 10-24'!B24+'UMF 11-23'!B24+'UMF 12-23'!B24+'UMF 01-24'!B24+'UMF 02-24'!B24+'UMF 03-23'!B24+'UMF 04-23'!B24</f>
        <v>0</v>
      </c>
      <c r="C24" s="10">
        <f>'UMF 05-24'!C24+'UMF 06-24'!C24+'UMF 07-24'!C24+'UMF 08-24'!C24+'UMF 09-24'!C24+'UMF 10-24'!C24+'UMF 11-23'!C24+'UMF 12-23'!C24+'UMF 01-24'!C24+'UMF 02-24'!C24+'UMF 03-23'!C24+'UMF 04-23'!C24</f>
        <v>0</v>
      </c>
      <c r="D24" s="11">
        <f>'UMF 05-24'!D24+'UMF 06-24'!D24+'UMF 07-24'!D24+'UMF 08-24'!D24+'UMF 09-24'!D24+'UMF 10-24'!D24+'UMF 11-23'!D24+'UMF 12-23'!D24+'UMF 01-24'!D24+'UMF 02-24'!D24+'UMF 03-23'!D24+'UMF 04-23'!D24</f>
        <v>0</v>
      </c>
      <c r="E24" s="11">
        <f>'UMF 05-24'!E24+'UMF 06-24'!E24+'UMF 07-24'!E24+'UMF 08-24'!E24+'UMF 09-24'!E24+'UMF 10-24'!E24+'UMF 11-23'!E24+'UMF 12-23'!E24+'UMF 01-24'!E24+'UMF 02-24'!E24+'UMF 03-23'!E24+'UMF 04-23'!E24</f>
        <v>0</v>
      </c>
      <c r="F24" s="11">
        <f>'UMF 05-24'!F24+'UMF 06-24'!F24+'UMF 07-24'!F24+'UMF 08-24'!F24+'UMF 09-24'!F24+'UMF 10-24'!F24+'UMF 11-23'!F24+'UMF 12-23'!F24+'UMF 01-24'!F24+'UMF 02-24'!F24+'UMF 03-23'!F24+'UMF 04-23'!F24</f>
        <v>0</v>
      </c>
      <c r="G24" s="11">
        <f>'UMF 05-24'!G24+'UMF 06-24'!G24+'UMF 07-24'!G24+'UMF 08-24'!G24+'UMF 09-24'!G24+'UMF 10-24'!G24+'UMF 11-23'!G24+'UMF 12-23'!G24+'UMF 01-24'!G24+'UMF 02-24'!G24+'UMF 03-23'!G24+'UMF 04-23'!G24</f>
        <v>0</v>
      </c>
      <c r="H24" s="25">
        <f t="shared" si="0"/>
        <v>0</v>
      </c>
      <c r="I24" s="12">
        <f t="shared" si="1"/>
        <v>0</v>
      </c>
    </row>
    <row r="25" spans="1:9" x14ac:dyDescent="0.25">
      <c r="A25" s="8" t="s">
        <v>34</v>
      </c>
      <c r="B25" s="9">
        <f>'UMF 05-24'!B25+'UMF 06-24'!B25+'UMF 07-24'!B25+'UMF 08-24'!B25+'UMF 09-24'!B25+'UMF 10-24'!B25+'UMF 11-23'!B25+'UMF 12-23'!B25+'UMF 01-24'!B25+'UMF 02-24'!B25+'UMF 03-23'!B25+'UMF 04-23'!B25</f>
        <v>548.41000000000008</v>
      </c>
      <c r="C25" s="10">
        <f>'UMF 05-24'!C25+'UMF 06-24'!C25+'UMF 07-24'!C25+'UMF 08-24'!C25+'UMF 09-24'!C25+'UMF 10-24'!C25+'UMF 11-23'!C25+'UMF 12-23'!C25+'UMF 01-24'!C25+'UMF 02-24'!C25+'UMF 03-23'!C25+'UMF 04-23'!C25</f>
        <v>438.71</v>
      </c>
      <c r="D25" s="11">
        <f>'UMF 05-24'!D25+'UMF 06-24'!D25+'UMF 07-24'!D25+'UMF 08-24'!D25+'UMF 09-24'!D25+'UMF 10-24'!D25+'UMF 11-23'!D25+'UMF 12-23'!D25+'UMF 01-24'!D25+'UMF 02-24'!D25+'UMF 03-23'!D25+'UMF 04-23'!D25</f>
        <v>992.6099999999999</v>
      </c>
      <c r="E25" s="11">
        <f>'UMF 05-24'!E25+'UMF 06-24'!E25+'UMF 07-24'!E25+'UMF 08-24'!E25+'UMF 09-24'!E25+'UMF 10-24'!E25+'UMF 11-23'!E25+'UMF 12-23'!E25+'UMF 01-24'!E25+'UMF 02-24'!E25+'UMF 03-23'!E25+'UMF 04-23'!E25</f>
        <v>71.289999999999992</v>
      </c>
      <c r="F25" s="11">
        <f>'UMF 05-24'!F25+'UMF 06-24'!F25+'UMF 07-24'!F25+'UMF 08-24'!F25+'UMF 09-24'!F25+'UMF 10-24'!F25+'UMF 11-23'!F25+'UMF 12-23'!F25+'UMF 01-24'!F25+'UMF 02-24'!F25+'UMF 03-23'!F25+'UMF 04-23'!F25</f>
        <v>71.289999999999992</v>
      </c>
      <c r="G25" s="11">
        <f>'UMF 05-24'!G25+'UMF 06-24'!G25+'UMF 07-24'!G25+'UMF 08-24'!G25+'UMF 09-24'!G25+'UMF 10-24'!G25+'UMF 11-23'!G25+'UMF 12-23'!G25+'UMF 01-24'!G25+'UMF 02-24'!G25+'UMF 03-23'!G25+'UMF 04-23'!G25</f>
        <v>71.289999999999992</v>
      </c>
      <c r="H25" s="25">
        <f t="shared" si="0"/>
        <v>1206.4799999999998</v>
      </c>
      <c r="I25" s="12">
        <f t="shared" si="1"/>
        <v>2193.6</v>
      </c>
    </row>
    <row r="26" spans="1:9" x14ac:dyDescent="0.25">
      <c r="A26" s="8" t="s">
        <v>35</v>
      </c>
      <c r="B26" s="9">
        <f>'UMF 05-24'!B26+'UMF 06-24'!B26+'UMF 07-24'!B26+'UMF 08-24'!B26+'UMF 09-24'!B26+'UMF 10-24'!B26+'UMF 11-23'!B26+'UMF 12-23'!B26+'UMF 01-24'!B26+'UMF 02-24'!B26+'UMF 03-23'!B26+'UMF 04-23'!B26</f>
        <v>0</v>
      </c>
      <c r="C26" s="10">
        <f>'UMF 05-24'!C26+'UMF 06-24'!C26+'UMF 07-24'!C26+'UMF 08-24'!C26+'UMF 09-24'!C26+'UMF 10-24'!C26+'UMF 11-23'!C26+'UMF 12-23'!C26+'UMF 01-24'!C26+'UMF 02-24'!C26+'UMF 03-23'!C26+'UMF 04-23'!C26</f>
        <v>0</v>
      </c>
      <c r="D26" s="11">
        <f>'UMF 05-24'!D26+'UMF 06-24'!D26+'UMF 07-24'!D26+'UMF 08-24'!D26+'UMF 09-24'!D26+'UMF 10-24'!D26+'UMF 11-23'!D26+'UMF 12-23'!D26+'UMF 01-24'!D26+'UMF 02-24'!D26+'UMF 03-23'!D26+'UMF 04-23'!D26</f>
        <v>0</v>
      </c>
      <c r="E26" s="11">
        <f>'UMF 05-24'!E26+'UMF 06-24'!E26+'UMF 07-24'!E26+'UMF 08-24'!E26+'UMF 09-24'!E26+'UMF 10-24'!E26+'UMF 11-23'!E26+'UMF 12-23'!E26+'UMF 01-24'!E26+'UMF 02-24'!E26+'UMF 03-23'!E26+'UMF 04-23'!E26</f>
        <v>0</v>
      </c>
      <c r="F26" s="11">
        <f>'UMF 05-24'!F26+'UMF 06-24'!F26+'UMF 07-24'!F26+'UMF 08-24'!F26+'UMF 09-24'!F26+'UMF 10-24'!F26+'UMF 11-23'!F26+'UMF 12-23'!F26+'UMF 01-24'!F26+'UMF 02-24'!F26+'UMF 03-23'!F26+'UMF 04-23'!F26</f>
        <v>0</v>
      </c>
      <c r="G26" s="11">
        <f>'UMF 05-24'!G26+'UMF 06-24'!G26+'UMF 07-24'!G26+'UMF 08-24'!G26+'UMF 09-24'!G26+'UMF 10-24'!G26+'UMF 11-23'!G26+'UMF 12-23'!G26+'UMF 01-24'!G26+'UMF 02-24'!G26+'UMF 03-23'!G26+'UMF 04-23'!G26</f>
        <v>0</v>
      </c>
      <c r="H26" s="25">
        <f t="shared" si="0"/>
        <v>0</v>
      </c>
      <c r="I26" s="12">
        <f t="shared" si="1"/>
        <v>0</v>
      </c>
    </row>
    <row r="27" spans="1:9" x14ac:dyDescent="0.25">
      <c r="A27" s="8" t="s">
        <v>36</v>
      </c>
      <c r="B27" s="9">
        <f>'UMF 05-24'!B27+'UMF 06-24'!B27+'UMF 07-24'!B27+'UMF 08-24'!B27+'UMF 09-24'!B27+'UMF 10-24'!B27+'UMF 11-23'!B27+'UMF 12-23'!B27+'UMF 01-24'!B27+'UMF 02-24'!B27+'UMF 03-23'!B27+'UMF 04-23'!B27</f>
        <v>0</v>
      </c>
      <c r="C27" s="10">
        <f>'UMF 05-24'!C27+'UMF 06-24'!C27+'UMF 07-24'!C27+'UMF 08-24'!C27+'UMF 09-24'!C27+'UMF 10-24'!C27+'UMF 11-23'!C27+'UMF 12-23'!C27+'UMF 01-24'!C27+'UMF 02-24'!C27+'UMF 03-23'!C27+'UMF 04-23'!C27</f>
        <v>0</v>
      </c>
      <c r="D27" s="11">
        <f>'UMF 05-24'!D27+'UMF 06-24'!D27+'UMF 07-24'!D27+'UMF 08-24'!D27+'UMF 09-24'!D27+'UMF 10-24'!D27+'UMF 11-23'!D27+'UMF 12-23'!D27+'UMF 01-24'!D27+'UMF 02-24'!D27+'UMF 03-23'!D27+'UMF 04-23'!D27</f>
        <v>0</v>
      </c>
      <c r="E27" s="11">
        <f>'UMF 05-24'!E27+'UMF 06-24'!E27+'UMF 07-24'!E27+'UMF 08-24'!E27+'UMF 09-24'!E27+'UMF 10-24'!E27+'UMF 11-23'!E27+'UMF 12-23'!E27+'UMF 01-24'!E27+'UMF 02-24'!E27+'UMF 03-23'!E27+'UMF 04-23'!E27</f>
        <v>0</v>
      </c>
      <c r="F27" s="11">
        <f>'UMF 05-24'!F27+'UMF 06-24'!F27+'UMF 07-24'!F27+'UMF 08-24'!F27+'UMF 09-24'!F27+'UMF 10-24'!F27+'UMF 11-23'!F27+'UMF 12-23'!F27+'UMF 01-24'!F27+'UMF 02-24'!F27+'UMF 03-23'!F27+'UMF 04-23'!F27</f>
        <v>0</v>
      </c>
      <c r="G27" s="11">
        <f>'UMF 05-24'!G27+'UMF 06-24'!G27+'UMF 07-24'!G27+'UMF 08-24'!G27+'UMF 09-24'!G27+'UMF 10-24'!G27+'UMF 11-23'!G27+'UMF 12-23'!G27+'UMF 01-24'!G27+'UMF 02-24'!G27+'UMF 03-23'!G27+'UMF 04-23'!G27</f>
        <v>0</v>
      </c>
      <c r="H27" s="25">
        <f t="shared" si="0"/>
        <v>0</v>
      </c>
      <c r="I27" s="12">
        <f t="shared" si="1"/>
        <v>0</v>
      </c>
    </row>
    <row r="28" spans="1:9" x14ac:dyDescent="0.25">
      <c r="A28" s="8" t="s">
        <v>37</v>
      </c>
      <c r="B28" s="9">
        <f>'UMF 05-24'!B28+'UMF 06-24'!B28+'UMF 07-24'!B28+'UMF 08-24'!B28+'UMF 09-24'!B28+'UMF 10-24'!B28+'UMF 11-23'!B28+'UMF 12-23'!B28+'UMF 01-24'!B28+'UMF 02-24'!B28+'UMF 03-23'!B28+'UMF 04-23'!B28</f>
        <v>0</v>
      </c>
      <c r="C28" s="10">
        <f>'UMF 05-24'!C28+'UMF 06-24'!C28+'UMF 07-24'!C28+'UMF 08-24'!C28+'UMF 09-24'!C28+'UMF 10-24'!C28+'UMF 11-23'!C28+'UMF 12-23'!C28+'UMF 01-24'!C28+'UMF 02-24'!C28+'UMF 03-23'!C28+'UMF 04-23'!C28</f>
        <v>0</v>
      </c>
      <c r="D28" s="11">
        <f>'UMF 05-24'!D28+'UMF 06-24'!D28+'UMF 07-24'!D28+'UMF 08-24'!D28+'UMF 09-24'!D28+'UMF 10-24'!D28+'UMF 11-23'!D28+'UMF 12-23'!D28+'UMF 01-24'!D28+'UMF 02-24'!D28+'UMF 03-23'!D28+'UMF 04-23'!D28</f>
        <v>0</v>
      </c>
      <c r="E28" s="11">
        <f>'UMF 05-24'!E28+'UMF 06-24'!E28+'UMF 07-24'!E28+'UMF 08-24'!E28+'UMF 09-24'!E28+'UMF 10-24'!E28+'UMF 11-23'!E28+'UMF 12-23'!E28+'UMF 01-24'!E28+'UMF 02-24'!E28+'UMF 03-23'!E28+'UMF 04-23'!E28</f>
        <v>0</v>
      </c>
      <c r="F28" s="11">
        <f>'UMF 05-24'!F28+'UMF 06-24'!F28+'UMF 07-24'!F28+'UMF 08-24'!F28+'UMF 09-24'!F28+'UMF 10-24'!F28+'UMF 11-23'!F28+'UMF 12-23'!F28+'UMF 01-24'!F28+'UMF 02-24'!F28+'UMF 03-23'!F28+'UMF 04-23'!F28</f>
        <v>0</v>
      </c>
      <c r="G28" s="11">
        <f>'UMF 05-24'!G28+'UMF 06-24'!G28+'UMF 07-24'!G28+'UMF 08-24'!G28+'UMF 09-24'!G28+'UMF 10-24'!G28+'UMF 11-23'!G28+'UMF 12-23'!G28+'UMF 01-24'!G28+'UMF 02-24'!G28+'UMF 03-23'!G28+'UMF 04-23'!G28</f>
        <v>0</v>
      </c>
      <c r="H28" s="25">
        <f t="shared" si="0"/>
        <v>0</v>
      </c>
      <c r="I28" s="12">
        <f t="shared" si="1"/>
        <v>0</v>
      </c>
    </row>
    <row r="29" spans="1:9" x14ac:dyDescent="0.25">
      <c r="A29" s="87" t="s">
        <v>38</v>
      </c>
      <c r="B29" s="88">
        <f>'UMF 05-24'!B29+'UMF 06-24'!B29+'UMF 07-24'!B29+'UMF 08-24'!B29+'UMF 09-24'!B29+'UMF 10-24'!B29+'UMF 11-23'!B29+'UMF 12-23'!B29+'UMF 01-24'!B29+'UMF 02-24'!B29+'UMF 03-23'!B29+'UMF 04-23'!B29</f>
        <v>0</v>
      </c>
      <c r="C29" s="25">
        <f>'UMF 05-24'!C29+'UMF 06-24'!C29+'UMF 07-24'!C29+'UMF 08-24'!C29+'UMF 09-24'!C29+'UMF 10-24'!C29+'UMF 11-23'!C29+'UMF 12-23'!C29+'UMF 01-24'!C29+'UMF 02-24'!C29+'UMF 03-23'!C29+'UMF 04-23'!C29</f>
        <v>0</v>
      </c>
      <c r="D29" s="11">
        <f>'UMF 05-24'!D29+'UMF 06-24'!D29+'UMF 07-24'!D29+'UMF 08-24'!D29+'UMF 09-24'!D29+'UMF 10-24'!D29+'UMF 11-23'!D29+'UMF 12-23'!D29+'UMF 01-24'!D29+'UMF 02-24'!D29+'UMF 03-23'!D29+'UMF 04-23'!D29</f>
        <v>0</v>
      </c>
      <c r="E29" s="11">
        <f>'UMF 05-24'!E29+'UMF 06-24'!E29+'UMF 07-24'!E29+'UMF 08-24'!E29+'UMF 09-24'!E29+'UMF 10-24'!E29+'UMF 11-23'!E29+'UMF 12-23'!E29+'UMF 01-24'!E29+'UMF 02-24'!E29+'UMF 03-23'!E29+'UMF 04-23'!E29</f>
        <v>0</v>
      </c>
      <c r="F29" s="11">
        <f>'UMF 05-24'!F29+'UMF 06-24'!F29+'UMF 07-24'!F29+'UMF 08-24'!F29+'UMF 09-24'!F29+'UMF 10-24'!F29+'UMF 11-23'!F29+'UMF 12-23'!F29+'UMF 01-24'!F29+'UMF 02-24'!F29+'UMF 03-23'!F29+'UMF 04-23'!F29</f>
        <v>0</v>
      </c>
      <c r="G29" s="11">
        <f>'UMF 05-24'!G29+'UMF 06-24'!G29+'UMF 07-24'!G29+'UMF 08-24'!G29+'UMF 09-24'!G29+'UMF 10-24'!G29+'UMF 11-23'!G29+'UMF 12-23'!G29+'UMF 01-24'!G29+'UMF 02-24'!G29+'UMF 03-23'!G29+'UMF 04-23'!G29</f>
        <v>0</v>
      </c>
      <c r="H29" s="25">
        <f t="shared" si="0"/>
        <v>0</v>
      </c>
      <c r="I29" s="12">
        <f t="shared" si="1"/>
        <v>0</v>
      </c>
    </row>
    <row r="30" spans="1:9" x14ac:dyDescent="0.25">
      <c r="A30" s="8" t="s">
        <v>39</v>
      </c>
      <c r="B30" s="9">
        <f>'UMF 05-24'!B30+'UMF 06-24'!B30+'UMF 07-24'!B30+'UMF 08-24'!B30+'UMF 09-24'!B30+'UMF 10-24'!B30+'UMF 11-23'!B30+'UMF 12-23'!B30+'UMF 01-24'!B30+'UMF 02-24'!B30+'UMF 03-23'!B30+'UMF 04-23'!B30</f>
        <v>638.20000000000005</v>
      </c>
      <c r="C30" s="10">
        <f>'UMF 05-24'!C30+'UMF 06-24'!C30+'UMF 07-24'!C30+'UMF 08-24'!C30+'UMF 09-24'!C30+'UMF 10-24'!C30+'UMF 11-23'!C30+'UMF 12-23'!C30+'UMF 01-24'!C30+'UMF 02-24'!C30+'UMF 03-23'!C30+'UMF 04-23'!C30</f>
        <v>510.54</v>
      </c>
      <c r="D30" s="11">
        <f>'UMF 05-24'!D30+'UMF 06-24'!D30+'UMF 07-24'!D30+'UMF 08-24'!D30+'UMF 09-24'!D30+'UMF 10-24'!D30+'UMF 11-23'!D30+'UMF 12-23'!D30+'UMF 01-24'!D30+'UMF 02-24'!D30+'UMF 03-23'!D30+'UMF 04-23'!D30</f>
        <v>1155.0999999999999</v>
      </c>
      <c r="E30" s="11">
        <f>'UMF 05-24'!E30+'UMF 06-24'!E30+'UMF 07-24'!E30+'UMF 08-24'!E30+'UMF 09-24'!E30+'UMF 10-24'!E30+'UMF 11-23'!E30+'UMF 12-23'!E30+'UMF 01-24'!E30+'UMF 02-24'!E30+'UMF 03-23'!E30+'UMF 04-23'!E30</f>
        <v>82.960000000000008</v>
      </c>
      <c r="F30" s="11">
        <f>'UMF 05-24'!F30+'UMF 06-24'!F30+'UMF 07-24'!F30+'UMF 08-24'!F30+'UMF 09-24'!F30+'UMF 10-24'!F30+'UMF 11-23'!F30+'UMF 12-23'!F30+'UMF 01-24'!F30+'UMF 02-24'!F30+'UMF 03-23'!F30+'UMF 04-23'!F30</f>
        <v>82.960000000000008</v>
      </c>
      <c r="G30" s="11">
        <f>'UMF 05-24'!G30+'UMF 06-24'!G30+'UMF 07-24'!G30+'UMF 08-24'!G30+'UMF 09-24'!G30+'UMF 10-24'!G30+'UMF 11-23'!G30+'UMF 12-23'!G30+'UMF 01-24'!G30+'UMF 02-24'!G30+'UMF 03-23'!G30+'UMF 04-23'!G30</f>
        <v>82.960000000000008</v>
      </c>
      <c r="H30" s="25">
        <f t="shared" si="0"/>
        <v>1403.98</v>
      </c>
      <c r="I30" s="12">
        <f t="shared" si="1"/>
        <v>2552.7200000000003</v>
      </c>
    </row>
    <row r="31" spans="1:9" x14ac:dyDescent="0.25">
      <c r="A31" s="87" t="s">
        <v>40</v>
      </c>
      <c r="B31" s="9">
        <f>'UMF 05-24'!B31+'UMF 06-24'!B31+'UMF 07-24'!B31+'UMF 08-24'!B31+'UMF 09-24'!B31+'UMF 10-24'!B31+'UMF 11-23'!B31+'UMF 12-23'!B31+'UMF 01-24'!B31+'UMF 02-24'!B31+'UMF 03-23'!B31+'UMF 04-23'!B31</f>
        <v>0</v>
      </c>
      <c r="C31" s="25">
        <f>'UMF 05-24'!C31+'UMF 06-24'!C31+'UMF 07-24'!C31+'UMF 08-24'!C31+'UMF 09-24'!C31+'UMF 10-24'!C31+'UMF 11-23'!C31+'UMF 12-23'!C31+'UMF 01-24'!C31+'UMF 02-24'!C31+'UMF 03-23'!C31+'UMF 04-23'!C31</f>
        <v>0</v>
      </c>
      <c r="D31" s="11">
        <f>'UMF 05-24'!D31+'UMF 06-24'!D31+'UMF 07-24'!D31+'UMF 08-24'!D31+'UMF 09-24'!D31+'UMF 10-24'!D31+'UMF 11-23'!D31+'UMF 12-23'!D31+'UMF 01-24'!D31+'UMF 02-24'!D31+'UMF 03-23'!D31+'UMF 04-23'!D31</f>
        <v>0</v>
      </c>
      <c r="E31" s="11">
        <f>'UMF 05-24'!E31+'UMF 06-24'!E31+'UMF 07-24'!E31+'UMF 08-24'!E31+'UMF 09-24'!E31+'UMF 10-24'!E31+'UMF 11-23'!E31+'UMF 12-23'!E31+'UMF 01-24'!E31+'UMF 02-24'!E31+'UMF 03-23'!E31+'UMF 04-23'!E31</f>
        <v>0</v>
      </c>
      <c r="F31" s="11">
        <f>'UMF 05-24'!F31+'UMF 06-24'!F31+'UMF 07-24'!F31+'UMF 08-24'!F31+'UMF 09-24'!F31+'UMF 10-24'!F31+'UMF 11-23'!F31+'UMF 12-23'!F31+'UMF 01-24'!F31+'UMF 02-24'!F31+'UMF 03-23'!F31+'UMF 04-23'!F31</f>
        <v>0</v>
      </c>
      <c r="G31" s="11">
        <f>'UMF 05-24'!G31+'UMF 06-24'!G31+'UMF 07-24'!G31+'UMF 08-24'!G31+'UMF 09-24'!G31+'UMF 10-24'!G31+'UMF 11-23'!G31+'UMF 12-23'!G31+'UMF 01-24'!G31+'UMF 02-24'!G31+'UMF 03-23'!G31+'UMF 04-23'!G31</f>
        <v>0</v>
      </c>
      <c r="H31" s="25">
        <f t="shared" si="0"/>
        <v>0</v>
      </c>
      <c r="I31" s="12">
        <f t="shared" si="1"/>
        <v>0</v>
      </c>
    </row>
    <row r="32" spans="1:9" x14ac:dyDescent="0.25">
      <c r="A32" s="8" t="s">
        <v>41</v>
      </c>
      <c r="B32" s="9">
        <f>'UMF 05-24'!B32+'UMF 06-24'!B32+'UMF 07-24'!B32+'UMF 08-24'!B32+'UMF 09-24'!B32+'UMF 10-24'!B32+'UMF 11-23'!B32+'UMF 12-23'!B32+'UMF 01-24'!B32+'UMF 02-24'!B32+'UMF 03-23'!B32+'UMF 04-23'!B32</f>
        <v>725</v>
      </c>
      <c r="C32" s="10">
        <f>'UMF 05-24'!C32+'UMF 06-24'!C32+'UMF 07-24'!C32+'UMF 08-24'!C32+'UMF 09-24'!C32+'UMF 10-24'!C32+'UMF 11-23'!C32+'UMF 12-23'!C32+'UMF 01-24'!C32+'UMF 02-24'!C32+'UMF 03-23'!C32+'UMF 04-23'!C32</f>
        <v>580</v>
      </c>
      <c r="D32" s="11">
        <f>'UMF 05-24'!D32+'UMF 06-24'!D32+'UMF 07-24'!D32+'UMF 08-24'!D32+'UMF 09-24'!D32+'UMF 10-24'!D32+'UMF 11-23'!D32+'UMF 12-23'!D32+'UMF 01-24'!D32+'UMF 02-24'!D32+'UMF 03-23'!D32+'UMF 04-23'!D32</f>
        <v>1312.25</v>
      </c>
      <c r="E32" s="11">
        <f>'UMF 05-24'!E32+'UMF 06-24'!E32+'UMF 07-24'!E32+'UMF 08-24'!E32+'UMF 09-24'!E32+'UMF 10-24'!E32+'UMF 11-23'!E32+'UMF 12-23'!E32+'UMF 01-24'!E32+'UMF 02-24'!E32+'UMF 03-23'!E32+'UMF 04-23'!E32</f>
        <v>94.25</v>
      </c>
      <c r="F32" s="11">
        <f>'UMF 05-24'!F32+'UMF 06-24'!F32+'UMF 07-24'!F32+'UMF 08-24'!F32+'UMF 09-24'!F32+'UMF 10-24'!F32+'UMF 11-23'!F32+'UMF 12-23'!F32+'UMF 01-24'!F32+'UMF 02-24'!F32+'UMF 03-23'!F32+'UMF 04-23'!F32</f>
        <v>94.25</v>
      </c>
      <c r="G32" s="11">
        <f>'UMF 05-24'!G32+'UMF 06-24'!G32+'UMF 07-24'!G32+'UMF 08-24'!G32+'UMF 09-24'!G32+'UMF 10-24'!G32+'UMF 11-23'!G32+'UMF 12-23'!G32+'UMF 01-24'!G32+'UMF 02-24'!G32+'UMF 03-23'!G32+'UMF 04-23'!G32</f>
        <v>94.25</v>
      </c>
      <c r="H32" s="25">
        <f t="shared" si="0"/>
        <v>1595</v>
      </c>
      <c r="I32" s="12">
        <f t="shared" si="1"/>
        <v>2900</v>
      </c>
    </row>
    <row r="33" spans="1:16" x14ac:dyDescent="0.25">
      <c r="A33" s="8" t="s">
        <v>42</v>
      </c>
      <c r="B33" s="9">
        <f>'UMF 05-24'!B33+'UMF 06-24'!B33+'UMF 07-24'!B33+'UMF 08-24'!B33+'UMF 09-24'!B33+'UMF 10-24'!B33+'UMF 11-23'!B33+'UMF 12-23'!B33+'UMF 01-24'!B33+'UMF 02-24'!B33+'UMF 03-23'!B33+'UMF 04-23'!B33</f>
        <v>65</v>
      </c>
      <c r="C33" s="10">
        <f>'UMF 05-24'!C33+'UMF 06-24'!C33+'UMF 07-24'!C33+'UMF 08-24'!C33+'UMF 09-24'!C33+'UMF 10-24'!C33+'UMF 11-23'!C33+'UMF 12-23'!C33+'UMF 01-24'!C33+'UMF 02-24'!C33+'UMF 03-23'!C33+'UMF 04-23'!C33</f>
        <v>52</v>
      </c>
      <c r="D33" s="11">
        <f>'UMF 05-24'!D33+'UMF 06-24'!D33+'UMF 07-24'!D33+'UMF 08-24'!D33+'UMF 09-24'!D33+'UMF 10-24'!D33+'UMF 11-23'!D33+'UMF 12-23'!D33+'UMF 01-24'!D33+'UMF 02-24'!D33+'UMF 03-23'!D33+'UMF 04-23'!D33</f>
        <v>117.65</v>
      </c>
      <c r="E33" s="11">
        <f>'UMF 05-24'!E33+'UMF 06-24'!E33+'UMF 07-24'!E33+'UMF 08-24'!E33+'UMF 09-24'!E33+'UMF 10-24'!E33+'UMF 11-23'!E33+'UMF 12-23'!E33+'UMF 01-24'!E33+'UMF 02-24'!E33+'UMF 03-23'!E33+'UMF 04-23'!E33</f>
        <v>8.4499999999999993</v>
      </c>
      <c r="F33" s="11">
        <f>'UMF 05-24'!F33+'UMF 06-24'!F33+'UMF 07-24'!F33+'UMF 08-24'!F33+'UMF 09-24'!F33+'UMF 10-24'!F33+'UMF 11-23'!F33+'UMF 12-23'!F33+'UMF 01-24'!F33+'UMF 02-24'!F33+'UMF 03-23'!F33+'UMF 04-23'!F33</f>
        <v>8.4499999999999993</v>
      </c>
      <c r="G33" s="11">
        <f>'UMF 05-24'!G33+'UMF 06-24'!G33+'UMF 07-24'!G33+'UMF 08-24'!G33+'UMF 09-24'!G33+'UMF 10-24'!G33+'UMF 11-23'!G33+'UMF 12-23'!G33+'UMF 01-24'!G33+'UMF 02-24'!G33+'UMF 03-23'!G33+'UMF 04-23'!G33</f>
        <v>8.4499999999999993</v>
      </c>
      <c r="H33" s="25">
        <f t="shared" si="0"/>
        <v>143</v>
      </c>
      <c r="I33" s="12">
        <f t="shared" si="1"/>
        <v>260</v>
      </c>
    </row>
    <row r="34" spans="1:16" x14ac:dyDescent="0.25">
      <c r="A34" s="8" t="s">
        <v>43</v>
      </c>
      <c r="B34" s="9">
        <f>'UMF 05-24'!B34+'UMF 06-24'!B34+'UMF 07-24'!B34+'UMF 08-24'!B34+'UMF 09-24'!B34+'UMF 10-24'!B34+'UMF 11-23'!B34+'UMF 12-23'!B34+'UMF 01-24'!B34+'UMF 02-24'!B34+'UMF 03-23'!B34+'UMF 04-23'!B34</f>
        <v>0</v>
      </c>
      <c r="C34" s="10">
        <f>'UMF 05-24'!C34+'UMF 06-24'!C34+'UMF 07-24'!C34+'UMF 08-24'!C34+'UMF 09-24'!C34+'UMF 10-24'!C34+'UMF 11-23'!C34+'UMF 12-23'!C34+'UMF 01-24'!C34+'UMF 02-24'!C34+'UMF 03-23'!C34+'UMF 04-23'!C34</f>
        <v>0</v>
      </c>
      <c r="D34" s="11">
        <f>'UMF 05-24'!D34+'UMF 06-24'!D34+'UMF 07-24'!D34+'UMF 08-24'!D34+'UMF 09-24'!D34+'UMF 10-24'!D34+'UMF 11-23'!D34+'UMF 12-23'!D34+'UMF 01-24'!D34+'UMF 02-24'!D34+'UMF 03-23'!D34+'UMF 04-23'!D34</f>
        <v>0</v>
      </c>
      <c r="E34" s="11">
        <f>'UMF 05-24'!E34+'UMF 06-24'!E34+'UMF 07-24'!E34+'UMF 08-24'!E34+'UMF 09-24'!E34+'UMF 10-24'!E34+'UMF 11-23'!E34+'UMF 12-23'!E34+'UMF 01-24'!E34+'UMF 02-24'!E34+'UMF 03-23'!E34+'UMF 04-23'!E34</f>
        <v>0</v>
      </c>
      <c r="F34" s="11">
        <f>'UMF 05-24'!F34+'UMF 06-24'!F34+'UMF 07-24'!F34+'UMF 08-24'!F34+'UMF 09-24'!F34+'UMF 10-24'!F34+'UMF 11-23'!F34+'UMF 12-23'!F34+'UMF 01-24'!F34+'UMF 02-24'!F34+'UMF 03-23'!F34+'UMF 04-23'!F34</f>
        <v>0</v>
      </c>
      <c r="G34" s="11">
        <f>'UMF 05-24'!G34+'UMF 06-24'!G34+'UMF 07-24'!G34+'UMF 08-24'!G34+'UMF 09-24'!G34+'UMF 10-24'!G34+'UMF 11-23'!G34+'UMF 12-23'!G34+'UMF 01-24'!G34+'UMF 02-24'!G34+'UMF 03-23'!G34+'UMF 04-23'!G34</f>
        <v>0</v>
      </c>
      <c r="H34" s="25">
        <f t="shared" si="0"/>
        <v>0</v>
      </c>
      <c r="I34" s="12">
        <f t="shared" si="1"/>
        <v>0</v>
      </c>
      <c r="L34" s="2"/>
      <c r="P34" s="2"/>
    </row>
    <row r="35" spans="1:16" x14ac:dyDescent="0.25">
      <c r="A35" s="8" t="s">
        <v>44</v>
      </c>
      <c r="B35" s="9">
        <f>'UMF 05-24'!B35+'UMF 06-24'!B35+'UMF 07-24'!B35+'UMF 08-24'!B35+'UMF 09-24'!B35+'UMF 10-24'!B35+'UMF 11-23'!B35+'UMF 12-23'!B35+'UMF 01-24'!B35+'UMF 02-24'!B35+'UMF 03-23'!B35+'UMF 04-23'!B35</f>
        <v>3981.74</v>
      </c>
      <c r="C35" s="10">
        <f>'UMF 05-24'!C35+'UMF 06-24'!C35+'UMF 07-24'!C35+'UMF 08-24'!C35+'UMF 09-24'!C35+'UMF 10-24'!C35+'UMF 11-23'!C35+'UMF 12-23'!C35+'UMF 01-24'!C35+'UMF 02-24'!C35+'UMF 03-23'!C35+'UMF 04-23'!C35</f>
        <v>3185.3900000000003</v>
      </c>
      <c r="D35" s="11">
        <f>'UMF 05-24'!D35+'UMF 06-24'!D35+'UMF 07-24'!D35+'UMF 08-24'!D35+'UMF 09-24'!D35+'UMF 10-24'!D35+'UMF 11-23'!D35+'UMF 12-23'!D35+'UMF 01-24'!D35+'UMF 02-24'!D35+'UMF 03-23'!D35+'UMF 04-23'!D35</f>
        <v>7206.92</v>
      </c>
      <c r="E35" s="11">
        <f>'UMF 05-24'!E35+'UMF 06-24'!E35+'UMF 07-24'!E35+'UMF 08-24'!E35+'UMF 09-24'!E35+'UMF 10-24'!E35+'UMF 11-23'!E35+'UMF 12-23'!E35+'UMF 01-24'!E35+'UMF 02-24'!E35+'UMF 03-23'!E35+'UMF 04-23'!E35</f>
        <v>517.65000000000009</v>
      </c>
      <c r="F35" s="11">
        <f>'UMF 05-24'!F35+'UMF 06-24'!F35+'UMF 07-24'!F35+'UMF 08-24'!F35+'UMF 09-24'!F35+'UMF 10-24'!F35+'UMF 11-23'!F35+'UMF 12-23'!F35+'UMF 01-24'!F35+'UMF 02-24'!F35+'UMF 03-23'!F35+'UMF 04-23'!F35</f>
        <v>517.65000000000009</v>
      </c>
      <c r="G35" s="11">
        <f>'UMF 05-24'!G35+'UMF 06-24'!G35+'UMF 07-24'!G35+'UMF 08-24'!G35+'UMF 09-24'!G35+'UMF 10-24'!G35+'UMF 11-23'!G35+'UMF 12-23'!G35+'UMF 01-24'!G35+'UMF 02-24'!G35+'UMF 03-23'!G35+'UMF 04-23'!G35</f>
        <v>517.65000000000009</v>
      </c>
      <c r="H35" s="25">
        <f t="shared" si="0"/>
        <v>8759.869999999999</v>
      </c>
      <c r="I35" s="12">
        <f t="shared" si="1"/>
        <v>15926.999999999998</v>
      </c>
    </row>
    <row r="36" spans="1:16" x14ac:dyDescent="0.25">
      <c r="A36" s="8" t="s">
        <v>45</v>
      </c>
      <c r="B36" s="9">
        <f>'UMF 05-24'!B36+'UMF 06-24'!B36+'UMF 07-24'!B36+'UMF 08-24'!B36+'UMF 09-24'!B36+'UMF 10-24'!B36+'UMF 11-23'!B36+'UMF 12-23'!B36+'UMF 01-24'!B36+'UMF 02-24'!B36+'UMF 03-23'!B36+'UMF 04-23'!B36</f>
        <v>0</v>
      </c>
      <c r="C36" s="10">
        <f>'UMF 05-24'!C36+'UMF 06-24'!C36+'UMF 07-24'!C36+'UMF 08-24'!C36+'UMF 09-24'!C36+'UMF 10-24'!C36+'UMF 11-23'!C36+'UMF 12-23'!C36+'UMF 01-24'!C36+'UMF 02-24'!C36+'UMF 03-23'!C36+'UMF 04-23'!C36</f>
        <v>0</v>
      </c>
      <c r="D36" s="11">
        <f>'UMF 05-24'!D36+'UMF 06-24'!D36+'UMF 07-24'!D36+'UMF 08-24'!D36+'UMF 09-24'!D36+'UMF 10-24'!D36+'UMF 11-23'!D36+'UMF 12-23'!D36+'UMF 01-24'!D36+'UMF 02-24'!D36+'UMF 03-23'!D36+'UMF 04-23'!D36</f>
        <v>0</v>
      </c>
      <c r="E36" s="11">
        <f>'UMF 05-24'!E36+'UMF 06-24'!E36+'UMF 07-24'!E36+'UMF 08-24'!E36+'UMF 09-24'!E36+'UMF 10-24'!E36+'UMF 11-23'!E36+'UMF 12-23'!E36+'UMF 01-24'!E36+'UMF 02-24'!E36+'UMF 03-23'!E36+'UMF 04-23'!E36</f>
        <v>0</v>
      </c>
      <c r="F36" s="11">
        <f>'UMF 05-24'!F36+'UMF 06-24'!F36+'UMF 07-24'!F36+'UMF 08-24'!F36+'UMF 09-24'!F36+'UMF 10-24'!F36+'UMF 11-23'!F36+'UMF 12-23'!F36+'UMF 01-24'!F36+'UMF 02-24'!F36+'UMF 03-23'!F36+'UMF 04-23'!F36</f>
        <v>0</v>
      </c>
      <c r="G36" s="11">
        <f>'UMF 05-24'!G36+'UMF 06-24'!G36+'UMF 07-24'!G36+'UMF 08-24'!G36+'UMF 09-24'!G36+'UMF 10-24'!G36+'UMF 11-23'!G36+'UMF 12-23'!G36+'UMF 01-24'!G36+'UMF 02-24'!G36+'UMF 03-23'!G36+'UMF 04-23'!G36</f>
        <v>0</v>
      </c>
      <c r="H36" s="25">
        <f t="shared" si="0"/>
        <v>0</v>
      </c>
      <c r="I36" s="12">
        <f t="shared" si="1"/>
        <v>0</v>
      </c>
    </row>
    <row r="37" spans="1:16" x14ac:dyDescent="0.25">
      <c r="A37" s="8" t="s">
        <v>46</v>
      </c>
      <c r="B37" s="9">
        <f>'UMF 05-24'!B37+'UMF 06-24'!B37+'UMF 07-24'!B37+'UMF 08-24'!B37+'UMF 09-24'!B37+'UMF 10-24'!B37+'UMF 11-23'!B37+'UMF 12-23'!B37+'UMF 01-24'!B37+'UMF 02-24'!B37+'UMF 03-23'!B37+'UMF 04-23'!B37</f>
        <v>0</v>
      </c>
      <c r="C37" s="10">
        <f>'UMF 05-24'!C37+'UMF 06-24'!C37+'UMF 07-24'!C37+'UMF 08-24'!C37+'UMF 09-24'!C37+'UMF 10-24'!C37+'UMF 11-23'!C37+'UMF 12-23'!C37+'UMF 01-24'!C37+'UMF 02-24'!C37+'UMF 03-23'!C37+'UMF 04-23'!C37</f>
        <v>0</v>
      </c>
      <c r="D37" s="11">
        <f>'UMF 05-24'!D37+'UMF 06-24'!D37+'UMF 07-24'!D37+'UMF 08-24'!D37+'UMF 09-24'!D37+'UMF 10-24'!D37+'UMF 11-23'!D37+'UMF 12-23'!D37+'UMF 01-24'!D37+'UMF 02-24'!D37+'UMF 03-23'!D37+'UMF 04-23'!D37</f>
        <v>0</v>
      </c>
      <c r="E37" s="11">
        <f>'UMF 05-24'!E37+'UMF 06-24'!E37+'UMF 07-24'!E37+'UMF 08-24'!E37+'UMF 09-24'!E37+'UMF 10-24'!E37+'UMF 11-23'!E37+'UMF 12-23'!E37+'UMF 01-24'!E37+'UMF 02-24'!E37+'UMF 03-23'!E37+'UMF 04-23'!E37</f>
        <v>0</v>
      </c>
      <c r="F37" s="11">
        <f>'UMF 05-24'!F37+'UMF 06-24'!F37+'UMF 07-24'!F37+'UMF 08-24'!F37+'UMF 09-24'!F37+'UMF 10-24'!F37+'UMF 11-23'!F37+'UMF 12-23'!F37+'UMF 01-24'!F37+'UMF 02-24'!F37+'UMF 03-23'!F37+'UMF 04-23'!F37</f>
        <v>0</v>
      </c>
      <c r="G37" s="11">
        <f>'UMF 05-24'!G37+'UMF 06-24'!G37+'UMF 07-24'!G37+'UMF 08-24'!G37+'UMF 09-24'!G37+'UMF 10-24'!G37+'UMF 11-23'!G37+'UMF 12-23'!G37+'UMF 01-24'!G37+'UMF 02-24'!G37+'UMF 03-23'!G37+'UMF 04-23'!G37</f>
        <v>0</v>
      </c>
      <c r="H37" s="25">
        <f t="shared" si="0"/>
        <v>0</v>
      </c>
      <c r="I37" s="12">
        <f t="shared" si="1"/>
        <v>0</v>
      </c>
    </row>
    <row r="38" spans="1:16" x14ac:dyDescent="0.25">
      <c r="A38" s="8" t="s">
        <v>47</v>
      </c>
      <c r="B38" s="9">
        <f>'UMF 05-24'!B38+'UMF 06-24'!B38+'UMF 07-24'!B38+'UMF 08-24'!B38+'UMF 09-24'!B38+'UMF 10-24'!B38+'UMF 11-23'!B38+'UMF 12-23'!B38+'UMF 01-24'!B38+'UMF 02-24'!B38+'UMF 03-23'!B38+'UMF 04-23'!B38</f>
        <v>2861.7100000000005</v>
      </c>
      <c r="C38" s="10">
        <f>'UMF 05-24'!C38+'UMF 06-24'!C38+'UMF 07-24'!C38+'UMF 08-24'!C38+'UMF 09-24'!C38+'UMF 10-24'!C38+'UMF 11-23'!C38+'UMF 12-23'!C38+'UMF 01-24'!C38+'UMF 02-24'!C38+'UMF 03-23'!C38+'UMF 04-23'!C38</f>
        <v>2289.3500000000004</v>
      </c>
      <c r="D38" s="11">
        <f>'UMF 05-24'!D38+'UMF 06-24'!D38+'UMF 07-24'!D38+'UMF 08-24'!D38+'UMF 09-24'!D38+'UMF 10-24'!D38+'UMF 11-23'!D38+'UMF 12-23'!D38+'UMF 01-24'!D38+'UMF 02-24'!D38+'UMF 03-23'!D38+'UMF 04-23'!D38</f>
        <v>5179.7</v>
      </c>
      <c r="E38" s="11">
        <f>'UMF 05-24'!E38+'UMF 06-24'!E38+'UMF 07-24'!E38+'UMF 08-24'!E38+'UMF 09-24'!E38+'UMF 10-24'!E38+'UMF 11-23'!E38+'UMF 12-23'!E38+'UMF 01-24'!E38+'UMF 02-24'!E38+'UMF 03-23'!E38+'UMF 04-23'!E38</f>
        <v>372.02</v>
      </c>
      <c r="F38" s="11">
        <f>'UMF 05-24'!F38+'UMF 06-24'!F38+'UMF 07-24'!F38+'UMF 08-24'!F38+'UMF 09-24'!F38+'UMF 10-24'!F38+'UMF 11-23'!F38+'UMF 12-23'!F38+'UMF 01-24'!F38+'UMF 02-24'!F38+'UMF 03-23'!F38+'UMF 04-23'!F38</f>
        <v>372.02</v>
      </c>
      <c r="G38" s="11">
        <f>'UMF 05-24'!G38+'UMF 06-24'!G38+'UMF 07-24'!G38+'UMF 08-24'!G38+'UMF 09-24'!G38+'UMF 10-24'!G38+'UMF 11-23'!G38+'UMF 12-23'!G38+'UMF 01-24'!G38+'UMF 02-24'!G38+'UMF 03-23'!G38+'UMF 04-23'!G38</f>
        <v>372.02</v>
      </c>
      <c r="H38" s="25">
        <f t="shared" si="0"/>
        <v>6295.76</v>
      </c>
      <c r="I38" s="12">
        <f t="shared" si="1"/>
        <v>11446.820000000003</v>
      </c>
    </row>
    <row r="39" spans="1:16" x14ac:dyDescent="0.25">
      <c r="A39" s="8" t="s">
        <v>48</v>
      </c>
      <c r="B39" s="9">
        <f>'UMF 05-24'!B39+'UMF 06-24'!B39+'UMF 07-24'!B39+'UMF 08-24'!B39+'UMF 09-24'!B39+'UMF 10-24'!B39+'UMF 11-23'!B39+'UMF 12-23'!B39+'UMF 01-24'!B39+'UMF 02-24'!B39+'UMF 03-23'!B39+'UMF 04-23'!B39</f>
        <v>3107.41</v>
      </c>
      <c r="C39" s="10">
        <f>'UMF 05-24'!C39+'UMF 06-24'!C39+'UMF 07-24'!C39+'UMF 08-24'!C39+'UMF 09-24'!C39+'UMF 10-24'!C39+'UMF 11-23'!C39+'UMF 12-23'!C39+'UMF 01-24'!C39+'UMF 02-24'!C39+'UMF 03-23'!C39+'UMF 04-23'!C39</f>
        <v>2485.9299999999998</v>
      </c>
      <c r="D39" s="11">
        <f>'UMF 05-24'!D39+'UMF 06-24'!D39+'UMF 07-24'!D39+'UMF 08-24'!D39+'UMF 09-24'!D39+'UMF 10-24'!D39+'UMF 11-23'!D39+'UMF 12-23'!D39+'UMF 01-24'!D39+'UMF 02-24'!D39+'UMF 03-23'!D39+'UMF 04-23'!D39</f>
        <v>5624.4</v>
      </c>
      <c r="E39" s="11">
        <f>'UMF 05-24'!E39+'UMF 06-24'!E39+'UMF 07-24'!E39+'UMF 08-24'!E39+'UMF 09-24'!E39+'UMF 10-24'!E39+'UMF 11-23'!E39+'UMF 12-23'!E39+'UMF 01-24'!E39+'UMF 02-24'!E39+'UMF 03-23'!E39+'UMF 04-23'!E39</f>
        <v>403.96000000000004</v>
      </c>
      <c r="F39" s="11">
        <f>'UMF 05-24'!F39+'UMF 06-24'!F39+'UMF 07-24'!F39+'UMF 08-24'!F39+'UMF 09-24'!F39+'UMF 10-24'!F39+'UMF 11-23'!F39+'UMF 12-23'!F39+'UMF 01-24'!F39+'UMF 02-24'!F39+'UMF 03-23'!F39+'UMF 04-23'!F39</f>
        <v>403.96000000000004</v>
      </c>
      <c r="G39" s="11">
        <f>'UMF 05-24'!G39+'UMF 06-24'!G39+'UMF 07-24'!G39+'UMF 08-24'!G39+'UMF 09-24'!G39+'UMF 10-24'!G39+'UMF 11-23'!G39+'UMF 12-23'!G39+'UMF 01-24'!G39+'UMF 02-24'!G39+'UMF 03-23'!G39+'UMF 04-23'!G39</f>
        <v>403.96000000000004</v>
      </c>
      <c r="H39" s="25">
        <f t="shared" si="0"/>
        <v>6836.28</v>
      </c>
      <c r="I39" s="12">
        <f t="shared" si="1"/>
        <v>12429.619999999999</v>
      </c>
      <c r="L39" s="2"/>
    </row>
    <row r="40" spans="1:16" x14ac:dyDescent="0.25">
      <c r="A40" s="8" t="s">
        <v>49</v>
      </c>
      <c r="B40" s="9">
        <f>'UMF 05-24'!B40+'UMF 06-24'!B40+'UMF 07-24'!B40+'UMF 08-24'!B40+'UMF 09-24'!B40+'UMF 10-24'!B40+'UMF 11-23'!B40+'UMF 12-23'!B40+'UMF 01-24'!B40+'UMF 02-24'!B40+'UMF 03-23'!B40+'UMF 04-23'!B40</f>
        <v>1369.9699999999998</v>
      </c>
      <c r="C40" s="10">
        <f>'UMF 05-24'!C40+'UMF 06-24'!C40+'UMF 07-24'!C40+'UMF 08-24'!C40+'UMF 09-24'!C40+'UMF 10-24'!C40+'UMF 11-23'!C40+'UMF 12-23'!C40+'UMF 01-24'!C40+'UMF 02-24'!C40+'UMF 03-23'!C40+'UMF 04-23'!C40</f>
        <v>1095.97</v>
      </c>
      <c r="D40" s="11">
        <f>'UMF 05-24'!D40+'UMF 06-24'!D40+'UMF 07-24'!D40+'UMF 08-24'!D40+'UMF 09-24'!D40+'UMF 10-24'!D40+'UMF 11-23'!D40+'UMF 12-23'!D40+'UMF 01-24'!D40+'UMF 02-24'!D40+'UMF 03-23'!D40+'UMF 04-23'!D40</f>
        <v>2479.63</v>
      </c>
      <c r="E40" s="11">
        <f>'UMF 05-24'!E40+'UMF 06-24'!E40+'UMF 07-24'!E40+'UMF 08-24'!E40+'UMF 09-24'!E40+'UMF 10-24'!E40+'UMF 11-23'!E40+'UMF 12-23'!E40+'UMF 01-24'!E40+'UMF 02-24'!E40+'UMF 03-23'!E40+'UMF 04-23'!E40</f>
        <v>178.09</v>
      </c>
      <c r="F40" s="11">
        <f>'UMF 05-24'!F40+'UMF 06-24'!F40+'UMF 07-24'!F40+'UMF 08-24'!F40+'UMF 09-24'!F40+'UMF 10-24'!F40+'UMF 11-23'!F40+'UMF 12-23'!F40+'UMF 01-24'!F40+'UMF 02-24'!F40+'UMF 03-23'!F40+'UMF 04-23'!F40</f>
        <v>178.09</v>
      </c>
      <c r="G40" s="11">
        <f>'UMF 05-24'!G40+'UMF 06-24'!G40+'UMF 07-24'!G40+'UMF 08-24'!G40+'UMF 09-24'!G40+'UMF 10-24'!G40+'UMF 11-23'!G40+'UMF 12-23'!G40+'UMF 01-24'!G40+'UMF 02-24'!G40+'UMF 03-23'!G40+'UMF 04-23'!G40</f>
        <v>178.09</v>
      </c>
      <c r="H40" s="25">
        <f t="shared" si="0"/>
        <v>3013.9000000000005</v>
      </c>
      <c r="I40" s="12">
        <f t="shared" si="1"/>
        <v>5479.84</v>
      </c>
    </row>
    <row r="41" spans="1:16" x14ac:dyDescent="0.25">
      <c r="A41" s="8" t="s">
        <v>50</v>
      </c>
      <c r="B41" s="9">
        <f>'UMF 05-24'!B41+'UMF 06-24'!B41+'UMF 07-24'!B41+'UMF 08-24'!B41+'UMF 09-24'!B41+'UMF 10-24'!B41+'UMF 11-23'!B41+'UMF 12-23'!B41+'UMF 01-24'!B41+'UMF 02-24'!B41+'UMF 03-23'!B41+'UMF 04-23'!B41</f>
        <v>0</v>
      </c>
      <c r="C41" s="10">
        <f>'UMF 05-24'!C41+'UMF 06-24'!C41+'UMF 07-24'!C41+'UMF 08-24'!C41+'UMF 09-24'!C41+'UMF 10-24'!C41+'UMF 11-23'!C41+'UMF 12-23'!C41+'UMF 01-24'!C41+'UMF 02-24'!C41+'UMF 03-23'!C41+'UMF 04-23'!C41</f>
        <v>0</v>
      </c>
      <c r="D41" s="11">
        <f>'UMF 05-24'!D41+'UMF 06-24'!D41+'UMF 07-24'!D41+'UMF 08-24'!D41+'UMF 09-24'!D41+'UMF 10-24'!D41+'UMF 11-23'!D41+'UMF 12-23'!D41+'UMF 01-24'!D41+'UMF 02-24'!D41+'UMF 03-23'!D41+'UMF 04-23'!D41</f>
        <v>0</v>
      </c>
      <c r="E41" s="11">
        <f>'UMF 05-24'!E41+'UMF 06-24'!E41+'UMF 07-24'!E41+'UMF 08-24'!E41+'UMF 09-24'!E41+'UMF 10-24'!E41+'UMF 11-23'!E41+'UMF 12-23'!E41+'UMF 01-24'!E41+'UMF 02-24'!E41+'UMF 03-23'!E41+'UMF 04-23'!E41</f>
        <v>0</v>
      </c>
      <c r="F41" s="11">
        <f>'UMF 05-24'!F41+'UMF 06-24'!F41+'UMF 07-24'!F41+'UMF 08-24'!F41+'UMF 09-24'!F41+'UMF 10-24'!F41+'UMF 11-23'!F41+'UMF 12-23'!F41+'UMF 01-24'!F41+'UMF 02-24'!F41+'UMF 03-23'!F41+'UMF 04-23'!F41</f>
        <v>0</v>
      </c>
      <c r="G41" s="11">
        <f>'UMF 05-24'!G41+'UMF 06-24'!G41+'UMF 07-24'!G41+'UMF 08-24'!G41+'UMF 09-24'!G41+'UMF 10-24'!G41+'UMF 11-23'!G41+'UMF 12-23'!G41+'UMF 01-24'!G41+'UMF 02-24'!G41+'UMF 03-23'!G41+'UMF 04-23'!G41</f>
        <v>0</v>
      </c>
      <c r="H41" s="25">
        <f t="shared" si="0"/>
        <v>0</v>
      </c>
      <c r="I41" s="12">
        <f t="shared" si="1"/>
        <v>0</v>
      </c>
    </row>
    <row r="42" spans="1:16" x14ac:dyDescent="0.25">
      <c r="A42" s="8" t="s">
        <v>51</v>
      </c>
      <c r="B42" s="9">
        <f>'UMF 05-24'!B42+'UMF 06-24'!B42+'UMF 07-24'!B42+'UMF 08-24'!B42+'UMF 09-24'!B42+'UMF 10-24'!B42+'UMF 11-23'!B42+'UMF 12-23'!B42+'UMF 01-24'!B42+'UMF 02-24'!B42+'UMF 03-23'!B42+'UMF 04-23'!B42</f>
        <v>2669.75</v>
      </c>
      <c r="C42" s="10">
        <f>'UMF 05-24'!C42+'UMF 06-24'!C42+'UMF 07-24'!C42+'UMF 08-24'!C42+'UMF 09-24'!C42+'UMF 10-24'!C42+'UMF 11-23'!C42+'UMF 12-23'!C42+'UMF 01-24'!C42+'UMF 02-24'!C42+'UMF 03-23'!C42+'UMF 04-23'!C42</f>
        <v>2135.8000000000002</v>
      </c>
      <c r="D42" s="11">
        <f>'UMF 05-24'!D42+'UMF 06-24'!D42+'UMF 07-24'!D42+'UMF 08-24'!D42+'UMF 09-24'!D42+'UMF 10-24'!D42+'UMF 11-23'!D42+'UMF 12-23'!D42+'UMF 01-24'!D42+'UMF 02-24'!D42+'UMF 03-23'!D42+'UMF 04-23'!D42</f>
        <v>4832.24</v>
      </c>
      <c r="E42" s="11">
        <f>'UMF 05-24'!E42+'UMF 06-24'!E42+'UMF 07-24'!E42+'UMF 08-24'!E42+'UMF 09-24'!E42+'UMF 10-24'!E42+'UMF 11-23'!E42+'UMF 12-23'!E42+'UMF 01-24'!E42+'UMF 02-24'!E42+'UMF 03-23'!E42+'UMF 04-23'!E42</f>
        <v>347.07</v>
      </c>
      <c r="F42" s="11">
        <f>'UMF 05-24'!F42+'UMF 06-24'!F42+'UMF 07-24'!F42+'UMF 08-24'!F42+'UMF 09-24'!F42+'UMF 10-24'!F42+'UMF 11-23'!F42+'UMF 12-23'!F42+'UMF 01-24'!F42+'UMF 02-24'!F42+'UMF 03-23'!F42+'UMF 04-23'!F42</f>
        <v>347.07</v>
      </c>
      <c r="G42" s="11">
        <f>'UMF 05-24'!G42+'UMF 06-24'!G42+'UMF 07-24'!G42+'UMF 08-24'!G42+'UMF 09-24'!G42+'UMF 10-24'!G42+'UMF 11-23'!G42+'UMF 12-23'!G42+'UMF 01-24'!G42+'UMF 02-24'!G42+'UMF 03-23'!G42+'UMF 04-23'!G42</f>
        <v>347.07</v>
      </c>
      <c r="H42" s="25">
        <f t="shared" si="0"/>
        <v>5873.4499999999989</v>
      </c>
      <c r="I42" s="12">
        <f t="shared" si="1"/>
        <v>10679</v>
      </c>
    </row>
    <row r="43" spans="1:16" x14ac:dyDescent="0.25">
      <c r="A43" s="8" t="s">
        <v>52</v>
      </c>
      <c r="B43" s="9">
        <f>'UMF 05-24'!B43+'UMF 06-24'!B43+'UMF 07-24'!B43+'UMF 08-24'!B43+'UMF 09-24'!B43+'UMF 10-24'!B43+'UMF 11-23'!B43+'UMF 12-23'!B43+'UMF 01-24'!B43+'UMF 02-24'!B43+'UMF 03-23'!B43+'UMF 04-23'!B43</f>
        <v>1679.92</v>
      </c>
      <c r="C43" s="10">
        <f>'UMF 05-24'!C43+'UMF 06-24'!C43+'UMF 07-24'!C43+'UMF 08-24'!C43+'UMF 09-24'!C43+'UMF 10-24'!C43+'UMF 11-23'!C43+'UMF 12-23'!C43+'UMF 01-24'!C43+'UMF 02-24'!C43+'UMF 03-23'!C43+'UMF 04-23'!C43</f>
        <v>1343.92</v>
      </c>
      <c r="D43" s="11">
        <f>'UMF 05-24'!D43+'UMF 06-24'!D43+'UMF 07-24'!D43+'UMF 08-24'!D43+'UMF 09-24'!D43+'UMF 10-24'!D43+'UMF 11-23'!D43+'UMF 12-23'!D43+'UMF 01-24'!D43+'UMF 02-24'!D43+'UMF 03-23'!D43+'UMF 04-23'!D43</f>
        <v>3040.62</v>
      </c>
      <c r="E43" s="11">
        <f>'UMF 05-24'!E43+'UMF 06-24'!E43+'UMF 07-24'!E43+'UMF 08-24'!E43+'UMF 09-24'!E43+'UMF 10-24'!E43+'UMF 11-23'!E43+'UMF 12-23'!E43+'UMF 01-24'!E43+'UMF 02-24'!E43+'UMF 03-23'!E43+'UMF 04-23'!E43</f>
        <v>218.38</v>
      </c>
      <c r="F43" s="11">
        <f>'UMF 05-24'!F43+'UMF 06-24'!F43+'UMF 07-24'!F43+'UMF 08-24'!F43+'UMF 09-24'!F43+'UMF 10-24'!F43+'UMF 11-23'!F43+'UMF 12-23'!F43+'UMF 01-24'!F43+'UMF 02-24'!F43+'UMF 03-23'!F43+'UMF 04-23'!F43</f>
        <v>218.38</v>
      </c>
      <c r="G43" s="11">
        <f>'UMF 05-24'!G43+'UMF 06-24'!G43+'UMF 07-24'!G43+'UMF 08-24'!G43+'UMF 09-24'!G43+'UMF 10-24'!G43+'UMF 11-23'!G43+'UMF 12-23'!G43+'UMF 01-24'!G43+'UMF 02-24'!G43+'UMF 03-23'!G43+'UMF 04-23'!G43</f>
        <v>218.38</v>
      </c>
      <c r="H43" s="25">
        <f t="shared" si="0"/>
        <v>3695.76</v>
      </c>
      <c r="I43" s="12">
        <f t="shared" si="1"/>
        <v>6719.6</v>
      </c>
    </row>
    <row r="44" spans="1:16" x14ac:dyDescent="0.25">
      <c r="A44" s="8" t="s">
        <v>53</v>
      </c>
      <c r="B44" s="9">
        <f>'UMF 05-24'!B44+'UMF 06-24'!B44+'UMF 07-24'!B44+'UMF 08-24'!B44+'UMF 09-24'!B44+'UMF 10-24'!B44+'UMF 11-23'!B44+'UMF 12-23'!B44+'UMF 01-24'!B44+'UMF 02-24'!B44+'UMF 03-23'!B44+'UMF 04-23'!B44</f>
        <v>0</v>
      </c>
      <c r="C44" s="10">
        <f>'UMF 05-24'!C44+'UMF 06-24'!C44+'UMF 07-24'!C44+'UMF 08-24'!C44+'UMF 09-24'!C44+'UMF 10-24'!C44+'UMF 11-23'!C44+'UMF 12-23'!C44+'UMF 01-24'!C44+'UMF 02-24'!C44+'UMF 03-23'!C44+'UMF 04-23'!C44</f>
        <v>0</v>
      </c>
      <c r="D44" s="11">
        <f>'UMF 05-24'!D44+'UMF 06-24'!D44+'UMF 07-24'!D44+'UMF 08-24'!D44+'UMF 09-24'!D44+'UMF 10-24'!D44+'UMF 11-23'!D44+'UMF 12-23'!D44+'UMF 01-24'!D44+'UMF 02-24'!D44+'UMF 03-23'!D44+'UMF 04-23'!D44</f>
        <v>0</v>
      </c>
      <c r="E44" s="11">
        <f>'UMF 05-24'!E44+'UMF 06-24'!E44+'UMF 07-24'!E44+'UMF 08-24'!E44+'UMF 09-24'!E44+'UMF 10-24'!E44+'UMF 11-23'!E44+'UMF 12-23'!E44+'UMF 01-24'!E44+'UMF 02-24'!E44+'UMF 03-23'!E44+'UMF 04-23'!E44</f>
        <v>0</v>
      </c>
      <c r="F44" s="11">
        <f>'UMF 05-24'!F44+'UMF 06-24'!F44+'UMF 07-24'!F44+'UMF 08-24'!F44+'UMF 09-24'!F44+'UMF 10-24'!F44+'UMF 11-23'!F44+'UMF 12-23'!F44+'UMF 01-24'!F44+'UMF 02-24'!F44+'UMF 03-23'!F44+'UMF 04-23'!F44</f>
        <v>0</v>
      </c>
      <c r="G44" s="11">
        <f>'UMF 05-24'!G44+'UMF 06-24'!G44+'UMF 07-24'!G44+'UMF 08-24'!G44+'UMF 09-24'!G44+'UMF 10-24'!G44+'UMF 11-23'!G44+'UMF 12-23'!G44+'UMF 01-24'!G44+'UMF 02-24'!G44+'UMF 03-23'!G44+'UMF 04-23'!G44</f>
        <v>0</v>
      </c>
      <c r="H44" s="25">
        <f t="shared" si="0"/>
        <v>0</v>
      </c>
      <c r="I44" s="12">
        <f t="shared" si="1"/>
        <v>0</v>
      </c>
    </row>
    <row r="45" spans="1:16" x14ac:dyDescent="0.25">
      <c r="A45" s="8" t="s">
        <v>54</v>
      </c>
      <c r="B45" s="9">
        <f>'UMF 05-24'!B45+'UMF 06-24'!B45+'UMF 07-24'!B45+'UMF 08-24'!B45+'UMF 09-24'!B45+'UMF 10-24'!B45+'UMF 11-23'!B45+'UMF 12-23'!B45+'UMF 01-24'!B45+'UMF 02-24'!B45+'UMF 03-23'!B45+'UMF 04-23'!B45</f>
        <v>0</v>
      </c>
      <c r="C45" s="10">
        <f>'UMF 05-24'!C45+'UMF 06-24'!C45+'UMF 07-24'!C45+'UMF 08-24'!C45+'UMF 09-24'!C45+'UMF 10-24'!C45+'UMF 11-23'!C45+'UMF 12-23'!C45+'UMF 01-24'!C45+'UMF 02-24'!C45+'UMF 03-23'!C45+'UMF 04-23'!C45</f>
        <v>0</v>
      </c>
      <c r="D45" s="11">
        <f>'UMF 05-24'!D45+'UMF 06-24'!D45+'UMF 07-24'!D45+'UMF 08-24'!D45+'UMF 09-24'!D45+'UMF 10-24'!D45+'UMF 11-23'!D45+'UMF 12-23'!D45+'UMF 01-24'!D45+'UMF 02-24'!D45+'UMF 03-23'!D45+'UMF 04-23'!D45</f>
        <v>0</v>
      </c>
      <c r="E45" s="11">
        <f>'UMF 05-24'!E45+'UMF 06-24'!E45+'UMF 07-24'!E45+'UMF 08-24'!E45+'UMF 09-24'!E45+'UMF 10-24'!E45+'UMF 11-23'!E45+'UMF 12-23'!E45+'UMF 01-24'!E45+'UMF 02-24'!E45+'UMF 03-23'!E45+'UMF 04-23'!E45</f>
        <v>0</v>
      </c>
      <c r="F45" s="11">
        <f>'UMF 05-24'!F45+'UMF 06-24'!F45+'UMF 07-24'!F45+'UMF 08-24'!F45+'UMF 09-24'!F45+'UMF 10-24'!F45+'UMF 11-23'!F45+'UMF 12-23'!F45+'UMF 01-24'!F45+'UMF 02-24'!F45+'UMF 03-23'!F45+'UMF 04-23'!F45</f>
        <v>0</v>
      </c>
      <c r="G45" s="11">
        <f>'UMF 05-24'!G45+'UMF 06-24'!G45+'UMF 07-24'!G45+'UMF 08-24'!G45+'UMF 09-24'!G45+'UMF 10-24'!G45+'UMF 11-23'!G45+'UMF 12-23'!G45+'UMF 01-24'!G45+'UMF 02-24'!G45+'UMF 03-23'!G45+'UMF 04-23'!G45</f>
        <v>0</v>
      </c>
      <c r="H45" s="25">
        <f t="shared" si="0"/>
        <v>0</v>
      </c>
      <c r="I45" s="12">
        <f t="shared" si="1"/>
        <v>0</v>
      </c>
    </row>
    <row r="46" spans="1:16" x14ac:dyDescent="0.25">
      <c r="A46" s="8" t="s">
        <v>55</v>
      </c>
      <c r="B46" s="9">
        <f>'UMF 05-24'!B46+'UMF 06-24'!B46+'UMF 07-24'!B46+'UMF 08-24'!B46+'UMF 09-24'!B46+'UMF 10-24'!B46+'UMF 11-23'!B46+'UMF 12-23'!B46+'UMF 01-24'!B46+'UMF 02-24'!B46+'UMF 03-23'!B46+'UMF 04-23'!B46</f>
        <v>1065.96</v>
      </c>
      <c r="C46" s="10">
        <f>'UMF 05-24'!C46+'UMF 06-24'!C46+'UMF 07-24'!C46+'UMF 08-24'!C46+'UMF 09-24'!C46+'UMF 10-24'!C46+'UMF 11-23'!C46+'UMF 12-23'!C46+'UMF 01-24'!C46+'UMF 02-24'!C46+'UMF 03-23'!C46+'UMF 04-23'!C46</f>
        <v>852.74</v>
      </c>
      <c r="D46" s="11">
        <f>'UMF 05-24'!D46+'UMF 06-24'!D46+'UMF 07-24'!D46+'UMF 08-24'!D46+'UMF 09-24'!D46+'UMF 10-24'!D46+'UMF 11-23'!D46+'UMF 12-23'!D46+'UMF 01-24'!D46+'UMF 02-24'!D46+'UMF 03-23'!D46+'UMF 04-23'!D46</f>
        <v>1929.29</v>
      </c>
      <c r="E46" s="11">
        <f>'UMF 05-24'!E46+'UMF 06-24'!E46+'UMF 07-24'!E46+'UMF 08-24'!E46+'UMF 09-24'!E46+'UMF 10-24'!E46+'UMF 11-23'!E46+'UMF 12-23'!E46+'UMF 01-24'!E46+'UMF 02-24'!E46+'UMF 03-23'!E46+'UMF 04-23'!E46</f>
        <v>138.57999999999998</v>
      </c>
      <c r="F46" s="11">
        <f>'UMF 05-24'!F46+'UMF 06-24'!F46+'UMF 07-24'!F46+'UMF 08-24'!F46+'UMF 09-24'!F46+'UMF 10-24'!F46+'UMF 11-23'!F46+'UMF 12-23'!F46+'UMF 01-24'!F46+'UMF 02-24'!F46+'UMF 03-23'!F46+'UMF 04-23'!F46</f>
        <v>138.57999999999998</v>
      </c>
      <c r="G46" s="11">
        <f>'UMF 05-24'!G46+'UMF 06-24'!G46+'UMF 07-24'!G46+'UMF 08-24'!G46+'UMF 09-24'!G46+'UMF 10-24'!G46+'UMF 11-23'!G46+'UMF 12-23'!G46+'UMF 01-24'!G46+'UMF 02-24'!G46+'UMF 03-23'!G46+'UMF 04-23'!G46</f>
        <v>138.57999999999998</v>
      </c>
      <c r="H46" s="25">
        <f t="shared" si="0"/>
        <v>2345.0299999999997</v>
      </c>
      <c r="I46" s="12">
        <f t="shared" si="1"/>
        <v>4263.7299999999996</v>
      </c>
    </row>
    <row r="47" spans="1:16" x14ac:dyDescent="0.25">
      <c r="A47" s="8" t="s">
        <v>56</v>
      </c>
      <c r="B47" s="9">
        <f>'UMF 05-24'!B47+'UMF 06-24'!B47+'UMF 07-24'!B47+'UMF 08-24'!B47+'UMF 09-24'!B47+'UMF 10-24'!B47+'UMF 11-23'!B47+'UMF 12-23'!B47+'UMF 01-24'!B47+'UMF 02-24'!B47+'UMF 03-23'!B47+'UMF 04-23'!B47</f>
        <v>152.75</v>
      </c>
      <c r="C47" s="10">
        <f>'UMF 05-24'!C47+'UMF 06-24'!C47+'UMF 07-24'!C47+'UMF 08-24'!C47+'UMF 09-24'!C47+'UMF 10-24'!C47+'UMF 11-23'!C47+'UMF 12-23'!C47+'UMF 01-24'!C47+'UMF 02-24'!C47+'UMF 03-23'!C47+'UMF 04-23'!C47</f>
        <v>122.2</v>
      </c>
      <c r="D47" s="11">
        <f>'UMF 05-24'!D47+'UMF 06-24'!D47+'UMF 07-24'!D47+'UMF 08-24'!D47+'UMF 09-24'!D47+'UMF 10-24'!D47+'UMF 11-23'!D47+'UMF 12-23'!D47+'UMF 01-24'!D47+'UMF 02-24'!D47+'UMF 03-23'!D47+'UMF 04-23'!D47</f>
        <v>276.47000000000003</v>
      </c>
      <c r="E47" s="11">
        <f>'UMF 05-24'!E47+'UMF 06-24'!E47+'UMF 07-24'!E47+'UMF 08-24'!E47+'UMF 09-24'!E47+'UMF 10-24'!E47+'UMF 11-23'!E47+'UMF 12-23'!E47+'UMF 01-24'!E47+'UMF 02-24'!E47+'UMF 03-23'!E47+'UMF 04-23'!E47</f>
        <v>19.86</v>
      </c>
      <c r="F47" s="11">
        <f>'UMF 05-24'!F47+'UMF 06-24'!F47+'UMF 07-24'!F47+'UMF 08-24'!F47+'UMF 09-24'!F47+'UMF 10-24'!F47+'UMF 11-23'!F47+'UMF 12-23'!F47+'UMF 01-24'!F47+'UMF 02-24'!F47+'UMF 03-23'!F47+'UMF 04-23'!F47</f>
        <v>19.86</v>
      </c>
      <c r="G47" s="11">
        <f>'UMF 05-24'!G47+'UMF 06-24'!G47+'UMF 07-24'!G47+'UMF 08-24'!G47+'UMF 09-24'!G47+'UMF 10-24'!G47+'UMF 11-23'!G47+'UMF 12-23'!G47+'UMF 01-24'!G47+'UMF 02-24'!G47+'UMF 03-23'!G47+'UMF 04-23'!G47</f>
        <v>19.86</v>
      </c>
      <c r="H47" s="25">
        <f t="shared" si="0"/>
        <v>336.05000000000007</v>
      </c>
      <c r="I47" s="12">
        <f t="shared" si="1"/>
        <v>611.00000000000011</v>
      </c>
    </row>
    <row r="48" spans="1:16" x14ac:dyDescent="0.25">
      <c r="A48" s="8" t="s">
        <v>57</v>
      </c>
      <c r="B48" s="9">
        <f>'UMF 05-24'!B48+'UMF 06-24'!B48+'UMF 07-24'!B48+'UMF 08-24'!B48+'UMF 09-24'!B48+'UMF 10-24'!B48+'UMF 11-23'!B48+'UMF 12-23'!B48+'UMF 01-24'!B48+'UMF 02-24'!B48+'UMF 03-23'!B48+'UMF 04-23'!B48</f>
        <v>930.36999999999989</v>
      </c>
      <c r="C48" s="10">
        <f>'UMF 05-24'!C48+'UMF 06-24'!C48+'UMF 07-24'!C48+'UMF 08-24'!C48+'UMF 09-24'!C48+'UMF 10-24'!C48+'UMF 11-23'!C48+'UMF 12-23'!C48+'UMF 01-24'!C48+'UMF 02-24'!C48+'UMF 03-23'!C48+'UMF 04-23'!C48</f>
        <v>744.28000000000009</v>
      </c>
      <c r="D48" s="11">
        <f>'UMF 05-24'!D48+'UMF 06-24'!D48+'UMF 07-24'!D48+'UMF 08-24'!D48+'UMF 09-24'!D48+'UMF 10-24'!D48+'UMF 11-23'!D48+'UMF 12-23'!D48+'UMF 01-24'!D48+'UMF 02-24'!D48+'UMF 03-23'!D48+'UMF 04-23'!D48</f>
        <v>1683.99</v>
      </c>
      <c r="E48" s="11">
        <f>'UMF 05-24'!E48+'UMF 06-24'!E48+'UMF 07-24'!E48+'UMF 08-24'!E48+'UMF 09-24'!E48+'UMF 10-24'!E48+'UMF 11-23'!E48+'UMF 12-23'!E48+'UMF 01-24'!E48+'UMF 02-24'!E48+'UMF 03-23'!E48+'UMF 04-23'!E48</f>
        <v>120.94</v>
      </c>
      <c r="F48" s="11">
        <f>'UMF 05-24'!F48+'UMF 06-24'!F48+'UMF 07-24'!F48+'UMF 08-24'!F48+'UMF 09-24'!F48+'UMF 10-24'!F48+'UMF 11-23'!F48+'UMF 12-23'!F48+'UMF 01-24'!F48+'UMF 02-24'!F48+'UMF 03-23'!F48+'UMF 04-23'!F48</f>
        <v>120.94</v>
      </c>
      <c r="G48" s="11">
        <f>'UMF 05-24'!G48+'UMF 06-24'!G48+'UMF 07-24'!G48+'UMF 08-24'!G48+'UMF 09-24'!G48+'UMF 10-24'!G48+'UMF 11-23'!G48+'UMF 12-23'!G48+'UMF 01-24'!G48+'UMF 02-24'!G48+'UMF 03-23'!G48+'UMF 04-23'!G48</f>
        <v>120.94</v>
      </c>
      <c r="H48" s="25">
        <f t="shared" si="0"/>
        <v>2046.8100000000002</v>
      </c>
      <c r="I48" s="12">
        <f t="shared" si="1"/>
        <v>3721.4600000000005</v>
      </c>
    </row>
    <row r="49" spans="1:9" x14ac:dyDescent="0.25">
      <c r="A49" s="8" t="s">
        <v>58</v>
      </c>
      <c r="B49" s="9">
        <f>'UMF 05-24'!B49+'UMF 06-24'!B49+'UMF 07-24'!B49+'UMF 08-24'!B49+'UMF 09-24'!B49+'UMF 10-24'!B49+'UMF 11-23'!B49+'UMF 12-23'!B49+'UMF 01-24'!B49+'UMF 02-24'!B49+'UMF 03-23'!B49+'UMF 04-23'!B49</f>
        <v>373.65</v>
      </c>
      <c r="C49" s="10">
        <f>'UMF 05-24'!C49+'UMF 06-24'!C49+'UMF 07-24'!C49+'UMF 08-24'!C49+'UMF 09-24'!C49+'UMF 10-24'!C49+'UMF 11-23'!C49+'UMF 12-23'!C49+'UMF 01-24'!C49+'UMF 02-24'!C49+'UMF 03-23'!C49+'UMF 04-23'!C49</f>
        <v>298.92</v>
      </c>
      <c r="D49" s="11">
        <f>'UMF 05-24'!D49+'UMF 06-24'!D49+'UMF 07-24'!D49+'UMF 08-24'!D49+'UMF 09-24'!D49+'UMF 10-24'!D49+'UMF 11-23'!D49+'UMF 12-23'!D49+'UMF 01-24'!D49+'UMF 02-24'!D49+'UMF 03-23'!D49+'UMF 04-23'!D49</f>
        <v>676.32</v>
      </c>
      <c r="E49" s="11">
        <f>'UMF 05-24'!E49+'UMF 06-24'!E49+'UMF 07-24'!E49+'UMF 08-24'!E49+'UMF 09-24'!E49+'UMF 10-24'!E49+'UMF 11-23'!E49+'UMF 12-23'!E49+'UMF 01-24'!E49+'UMF 02-24'!E49+'UMF 03-23'!E49+'UMF 04-23'!E49</f>
        <v>48.57</v>
      </c>
      <c r="F49" s="11">
        <f>'UMF 05-24'!F49+'UMF 06-24'!F49+'UMF 07-24'!F49+'UMF 08-24'!F49+'UMF 09-24'!F49+'UMF 10-24'!F49+'UMF 11-23'!F49+'UMF 12-23'!F49+'UMF 01-24'!F49+'UMF 02-24'!F49+'UMF 03-23'!F49+'UMF 04-23'!F49</f>
        <v>48.57</v>
      </c>
      <c r="G49" s="11">
        <f>'UMF 05-24'!G49+'UMF 06-24'!G49+'UMF 07-24'!G49+'UMF 08-24'!G49+'UMF 09-24'!G49+'UMF 10-24'!G49+'UMF 11-23'!G49+'UMF 12-23'!G49+'UMF 01-24'!G49+'UMF 02-24'!G49+'UMF 03-23'!G49+'UMF 04-23'!G49</f>
        <v>48.57</v>
      </c>
      <c r="H49" s="25">
        <f t="shared" si="0"/>
        <v>822.0300000000002</v>
      </c>
      <c r="I49" s="12">
        <f t="shared" si="1"/>
        <v>1494.5999999999997</v>
      </c>
    </row>
    <row r="50" spans="1:9" x14ac:dyDescent="0.25">
      <c r="A50" s="8" t="s">
        <v>59</v>
      </c>
      <c r="B50" s="9">
        <f>'UMF 05-24'!B50+'UMF 06-24'!B50+'UMF 07-24'!B50+'UMF 08-24'!B50+'UMF 09-24'!B50+'UMF 10-24'!B50+'UMF 11-23'!B50+'UMF 12-23'!B50+'UMF 01-24'!B50+'UMF 02-24'!B50+'UMF 03-23'!B50+'UMF 04-23'!B50</f>
        <v>321.27</v>
      </c>
      <c r="C50" s="10">
        <f>'UMF 05-24'!C50+'UMF 06-24'!C50+'UMF 07-24'!C50+'UMF 08-24'!C50+'UMF 09-24'!C50+'UMF 10-24'!C50+'UMF 11-23'!C50+'UMF 12-23'!C50+'UMF 01-24'!C50+'UMF 02-24'!C50+'UMF 03-23'!C50+'UMF 04-23'!C50</f>
        <v>257</v>
      </c>
      <c r="D50" s="11">
        <f>'UMF 05-24'!D50+'UMF 06-24'!D50+'UMF 07-24'!D50+'UMF 08-24'!D50+'UMF 09-24'!D50+'UMF 10-24'!D50+'UMF 11-23'!D50+'UMF 12-23'!D50+'UMF 01-24'!D50+'UMF 02-24'!D50+'UMF 03-23'!D50+'UMF 04-23'!D50</f>
        <v>581.47</v>
      </c>
      <c r="E50" s="11">
        <f>'UMF 05-24'!E50+'UMF 06-24'!E50+'UMF 07-24'!E50+'UMF 08-24'!E50+'UMF 09-24'!E50+'UMF 10-24'!E50+'UMF 11-23'!E50+'UMF 12-23'!E50+'UMF 01-24'!E50+'UMF 02-24'!E50+'UMF 03-23'!E50+'UMF 04-23'!E50</f>
        <v>41.76</v>
      </c>
      <c r="F50" s="11">
        <f>'UMF 05-24'!F50+'UMF 06-24'!F50+'UMF 07-24'!F50+'UMF 08-24'!F50+'UMF 09-24'!F50+'UMF 10-24'!F50+'UMF 11-23'!F50+'UMF 12-23'!F50+'UMF 01-24'!F50+'UMF 02-24'!F50+'UMF 03-23'!F50+'UMF 04-23'!F50</f>
        <v>41.76</v>
      </c>
      <c r="G50" s="11">
        <f>'UMF 05-24'!G50+'UMF 06-24'!G50+'UMF 07-24'!G50+'UMF 08-24'!G50+'UMF 09-24'!G50+'UMF 10-24'!G50+'UMF 11-23'!G50+'UMF 12-23'!G50+'UMF 01-24'!G50+'UMF 02-24'!G50+'UMF 03-23'!G50+'UMF 04-23'!G50</f>
        <v>41.76</v>
      </c>
      <c r="H50" s="25">
        <f t="shared" si="0"/>
        <v>706.75</v>
      </c>
      <c r="I50" s="12">
        <f t="shared" si="1"/>
        <v>1285.02</v>
      </c>
    </row>
    <row r="51" spans="1:9" x14ac:dyDescent="0.25">
      <c r="A51" s="8" t="s">
        <v>60</v>
      </c>
      <c r="B51" s="9">
        <f>'UMF 05-24'!B51+'UMF 06-24'!B51+'UMF 07-24'!B51+'UMF 08-24'!B51+'UMF 09-24'!B51+'UMF 10-24'!B51+'UMF 11-23'!B51+'UMF 12-23'!B51+'UMF 01-24'!B51+'UMF 02-24'!B51+'UMF 03-23'!B51+'UMF 04-23'!B51</f>
        <v>900</v>
      </c>
      <c r="C51" s="10">
        <f>'UMF 05-24'!C51+'UMF 06-24'!C51+'UMF 07-24'!C51+'UMF 08-24'!C51+'UMF 09-24'!C51+'UMF 10-24'!C51+'UMF 11-23'!C51+'UMF 12-23'!C51+'UMF 01-24'!C51+'UMF 02-24'!C51+'UMF 03-23'!C51+'UMF 04-23'!C51</f>
        <v>720</v>
      </c>
      <c r="D51" s="11">
        <f>'UMF 05-24'!D51+'UMF 06-24'!D51+'UMF 07-24'!D51+'UMF 08-24'!D51+'UMF 09-24'!D51+'UMF 10-24'!D51+'UMF 11-23'!D51+'UMF 12-23'!D51+'UMF 01-24'!D51+'UMF 02-24'!D51+'UMF 03-23'!D51+'UMF 04-23'!D51</f>
        <v>1629</v>
      </c>
      <c r="E51" s="11">
        <f>'UMF 05-24'!E51+'UMF 06-24'!E51+'UMF 07-24'!E51+'UMF 08-24'!E51+'UMF 09-24'!E51+'UMF 10-24'!E51+'UMF 11-23'!E51+'UMF 12-23'!E51+'UMF 01-24'!E51+'UMF 02-24'!E51+'UMF 03-23'!E51+'UMF 04-23'!E51</f>
        <v>117</v>
      </c>
      <c r="F51" s="11">
        <f>'UMF 05-24'!F51+'UMF 06-24'!F51+'UMF 07-24'!F51+'UMF 08-24'!F51+'UMF 09-24'!F51+'UMF 10-24'!F51+'UMF 11-23'!F51+'UMF 12-23'!F51+'UMF 01-24'!F51+'UMF 02-24'!F51+'UMF 03-23'!F51+'UMF 04-23'!F51</f>
        <v>117</v>
      </c>
      <c r="G51" s="11">
        <f>'UMF 05-24'!G51+'UMF 06-24'!G51+'UMF 07-24'!G51+'UMF 08-24'!G51+'UMF 09-24'!G51+'UMF 10-24'!G51+'UMF 11-23'!G51+'UMF 12-23'!G51+'UMF 01-24'!G51+'UMF 02-24'!G51+'UMF 03-23'!G51+'UMF 04-23'!G51</f>
        <v>117</v>
      </c>
      <c r="H51" s="25">
        <f t="shared" si="0"/>
        <v>1980</v>
      </c>
      <c r="I51" s="12">
        <f t="shared" si="1"/>
        <v>3600</v>
      </c>
    </row>
    <row r="52" spans="1:9" x14ac:dyDescent="0.25">
      <c r="A52" s="8" t="s">
        <v>61</v>
      </c>
      <c r="B52" s="9">
        <f>'UMF 05-24'!B52+'UMF 06-24'!B52+'UMF 07-24'!B52+'UMF 08-24'!B52+'UMF 09-24'!B52+'UMF 10-24'!B52+'UMF 11-23'!B52+'UMF 12-23'!B52+'UMF 01-24'!B52+'UMF 02-24'!B52+'UMF 03-23'!B52+'UMF 04-23'!B52</f>
        <v>0</v>
      </c>
      <c r="C52" s="10">
        <v>150</v>
      </c>
      <c r="D52" s="11">
        <f>'UMF 05-24'!D52+'UMF 06-24'!D52+'UMF 07-24'!D52+'UMF 08-24'!D52+'UMF 09-24'!D52+'UMF 10-24'!D52+'UMF 11-23'!D52+'UMF 12-23'!D52+'UMF 01-24'!D52+'UMF 02-24'!D52+'UMF 03-23'!D52+'UMF 04-23'!D52</f>
        <v>0</v>
      </c>
      <c r="E52" s="11">
        <f>'UMF 05-24'!E52+'UMF 06-24'!E52+'UMF 07-24'!E52+'UMF 08-24'!E52+'UMF 09-24'!E52+'UMF 10-24'!E52+'UMF 11-23'!E52+'UMF 12-23'!E52+'UMF 01-24'!E52+'UMF 02-24'!E52+'UMF 03-23'!E52+'UMF 04-23'!E52</f>
        <v>0</v>
      </c>
      <c r="F52" s="11">
        <f>'UMF 05-24'!F52+'UMF 06-24'!F52+'UMF 07-24'!F52+'UMF 08-24'!F52+'UMF 09-24'!F52+'UMF 10-24'!F52+'UMF 11-23'!F52+'UMF 12-23'!F52+'UMF 01-24'!F52+'UMF 02-24'!F52+'UMF 03-23'!F52+'UMF 04-23'!F52</f>
        <v>0</v>
      </c>
      <c r="G52" s="11">
        <f>'UMF 05-24'!G52+'UMF 06-24'!G52+'UMF 07-24'!G52+'UMF 08-24'!G52+'UMF 09-24'!G52+'UMF 10-24'!G52+'UMF 11-23'!G52+'UMF 12-23'!G52+'UMF 01-24'!G52+'UMF 02-24'!G52+'UMF 03-23'!G52+'UMF 04-23'!G52</f>
        <v>0</v>
      </c>
      <c r="H52" s="25">
        <f t="shared" si="0"/>
        <v>0</v>
      </c>
      <c r="I52" s="12">
        <f t="shared" si="1"/>
        <v>150</v>
      </c>
    </row>
    <row r="53" spans="1:9" x14ac:dyDescent="0.25">
      <c r="A53" s="8" t="s">
        <v>62</v>
      </c>
      <c r="B53" s="9">
        <f>'UMF 05-24'!B53+'UMF 06-24'!B53+'UMF 07-24'!B53+'UMF 08-24'!B53+'UMF 09-24'!B53+'UMF 10-24'!B53+'UMF 11-23'!B53+'UMF 12-23'!B53+'UMF 01-24'!B53+'UMF 02-24'!B53+'UMF 03-23'!B53+'UMF 04-23'!B53</f>
        <v>0</v>
      </c>
      <c r="C53" s="10">
        <f>'UMF 05-24'!C53+'UMF 06-24'!C53+'UMF 07-24'!C53+'UMF 08-24'!C53+'UMF 09-24'!C53+'UMF 10-24'!C53+'UMF 11-23'!C53+'UMF 12-23'!C53+'UMF 01-24'!C53+'UMF 02-24'!C53+'UMF 03-23'!C53+'UMF 04-23'!C53</f>
        <v>0</v>
      </c>
      <c r="D53" s="11">
        <f>'UMF 05-24'!D53+'UMF 06-24'!D53+'UMF 07-24'!D53+'UMF 08-24'!D53+'UMF 09-24'!D53+'UMF 10-24'!D53+'UMF 11-23'!D53+'UMF 12-23'!D53+'UMF 01-24'!D53+'UMF 02-24'!D53+'UMF 03-23'!D53+'UMF 04-23'!D53</f>
        <v>0</v>
      </c>
      <c r="E53" s="11">
        <f>'UMF 05-24'!E53+'UMF 06-24'!E53+'UMF 07-24'!E53+'UMF 08-24'!E53+'UMF 09-24'!E53+'UMF 10-24'!E53+'UMF 11-23'!E53+'UMF 12-23'!E53+'UMF 01-24'!E53+'UMF 02-24'!E53+'UMF 03-23'!E53+'UMF 04-23'!E53</f>
        <v>0</v>
      </c>
      <c r="F53" s="11">
        <f>'UMF 05-24'!F53+'UMF 06-24'!F53+'UMF 07-24'!F53+'UMF 08-24'!F53+'UMF 09-24'!F53+'UMF 10-24'!F53+'UMF 11-23'!F53+'UMF 12-23'!F53+'UMF 01-24'!F53+'UMF 02-24'!F53+'UMF 03-23'!F53+'UMF 04-23'!F53</f>
        <v>0</v>
      </c>
      <c r="G53" s="11">
        <f>'UMF 05-24'!G53+'UMF 06-24'!G53+'UMF 07-24'!G53+'UMF 08-24'!G53+'UMF 09-24'!G53+'UMF 10-24'!G53+'UMF 11-23'!G53+'UMF 12-23'!G53+'UMF 01-24'!G53+'UMF 02-24'!G53+'UMF 03-23'!G53+'UMF 04-23'!G53</f>
        <v>0</v>
      </c>
      <c r="H53" s="25">
        <f t="shared" si="0"/>
        <v>0</v>
      </c>
      <c r="I53" s="12">
        <f t="shared" si="1"/>
        <v>0</v>
      </c>
    </row>
    <row r="54" spans="1:9" x14ac:dyDescent="0.25">
      <c r="A54" s="8" t="s">
        <v>63</v>
      </c>
      <c r="B54" s="9">
        <f>'UMF 05-24'!B54+'UMF 06-24'!B54+'UMF 07-24'!B54+'UMF 08-24'!B54+'UMF 09-24'!B54+'UMF 10-24'!B54+'UMF 11-23'!B54+'UMF 12-23'!B54+'UMF 01-24'!B54+'UMF 02-24'!B54+'UMF 03-23'!B54+'UMF 04-23'!B54</f>
        <v>0</v>
      </c>
      <c r="C54" s="10">
        <f>'UMF 05-24'!C54+'UMF 06-24'!C54+'UMF 07-24'!C54+'UMF 08-24'!C54+'UMF 09-24'!C54+'UMF 10-24'!C54+'UMF 11-23'!C54+'UMF 12-23'!C54+'UMF 01-24'!C54+'UMF 02-24'!C54+'UMF 03-23'!C54+'UMF 04-23'!C54</f>
        <v>0</v>
      </c>
      <c r="D54" s="11">
        <f>'UMF 05-24'!D54+'UMF 06-24'!D54+'UMF 07-24'!D54+'UMF 08-24'!D54+'UMF 09-24'!D54+'UMF 10-24'!D54+'UMF 11-23'!D54+'UMF 12-23'!D54+'UMF 01-24'!D54+'UMF 02-24'!D54+'UMF 03-23'!D54+'UMF 04-23'!D54</f>
        <v>0</v>
      </c>
      <c r="E54" s="11">
        <f>'UMF 05-24'!E54+'UMF 06-24'!E54+'UMF 07-24'!E54+'UMF 08-24'!E54+'UMF 09-24'!E54+'UMF 10-24'!E54+'UMF 11-23'!E54+'UMF 12-23'!E54+'UMF 01-24'!E54+'UMF 02-24'!E54+'UMF 03-23'!E54+'UMF 04-23'!E54</f>
        <v>0</v>
      </c>
      <c r="F54" s="11">
        <f>'UMF 05-24'!F54+'UMF 06-24'!F54+'UMF 07-24'!F54+'UMF 08-24'!F54+'UMF 09-24'!F54+'UMF 10-24'!F54+'UMF 11-23'!F54+'UMF 12-23'!F54+'UMF 01-24'!F54+'UMF 02-24'!F54+'UMF 03-23'!F54+'UMF 04-23'!F54</f>
        <v>0</v>
      </c>
      <c r="G54" s="11">
        <f>'UMF 05-24'!G54+'UMF 06-24'!G54+'UMF 07-24'!G54+'UMF 08-24'!G54+'UMF 09-24'!G54+'UMF 10-24'!G54+'UMF 11-23'!G54+'UMF 12-23'!G54+'UMF 01-24'!G54+'UMF 02-24'!G54+'UMF 03-23'!G54+'UMF 04-23'!G54</f>
        <v>0</v>
      </c>
      <c r="H54" s="25">
        <f t="shared" si="0"/>
        <v>0</v>
      </c>
      <c r="I54" s="12">
        <f t="shared" si="1"/>
        <v>0</v>
      </c>
    </row>
    <row r="55" spans="1:9" hidden="1" x14ac:dyDescent="0.25">
      <c r="A55" s="8" t="s">
        <v>64</v>
      </c>
      <c r="B55" s="9">
        <f>'UMF 05-24'!B55+'UMF 06-24'!B55+'UMF 07-24'!B55+'UMF 08-24'!B55+'UMF 09-24'!B55+'UMF 10-24'!B55+'UMF 11-23'!B55+'UMF 12-23'!B55+'UMF 01-24'!B55+'UMF 02-24'!B55+'UMF 03-23'!B55+'UMF 04-23'!B55</f>
        <v>0</v>
      </c>
      <c r="C55" s="10">
        <f>'UMF 05-24'!C55+'UMF 06-24'!C55+'UMF 07-24'!C55+'UMF 08-24'!C55+'UMF 09-24'!C55+'UMF 10-24'!C55+'UMF 11-23'!C55+'UMF 12-23'!C55+'UMF 01-24'!C55+'UMF 02-24'!C55+'UMF 03-23'!C55+'UMF 04-23'!C55</f>
        <v>0</v>
      </c>
      <c r="D55" s="11">
        <f>'UMF 05-24'!D55+'UMF 06-24'!D55+'UMF 07-24'!D55+'UMF 08-24'!D55+'UMF 09-24'!D55+'UMF 10-24'!D55+'UMF 11-23'!D55+'UMF 12-23'!D55+'UMF 01-24'!D55+'UMF 02-24'!D55+'UMF 03-23'!D55+'UMF 04-23'!D55</f>
        <v>0</v>
      </c>
      <c r="E55" s="11">
        <f>'UMF 05-24'!E55+'UMF 06-24'!E55+'UMF 07-24'!E55+'UMF 08-24'!E55+'UMF 09-24'!E55+'UMF 10-24'!E55+'UMF 11-23'!E55+'UMF 12-23'!E55+'UMF 01-24'!E55+'UMF 02-24'!E55+'UMF 03-23'!E55+'UMF 04-23'!E55</f>
        <v>0</v>
      </c>
      <c r="F55" s="11">
        <f>'UMF 05-24'!F55+'UMF 06-24'!F55+'UMF 07-24'!F55+'UMF 08-24'!F55+'UMF 09-24'!F55+'UMF 10-24'!F55+'UMF 11-23'!F55+'UMF 12-23'!F55+'UMF 01-24'!F55+'UMF 02-24'!F55+'UMF 03-23'!F55+'UMF 04-23'!F55</f>
        <v>0</v>
      </c>
      <c r="G55" s="11">
        <f>'UMF 05-24'!G55+'UMF 06-24'!G55+'UMF 07-24'!G55+'UMF 08-24'!G55+'UMF 09-24'!G55+'UMF 10-24'!G55+'UMF 11-23'!G55+'UMF 12-23'!G55+'UMF 01-24'!G55+'UMF 02-24'!G55+'UMF 03-23'!G55+'UMF 04-23'!G55</f>
        <v>0</v>
      </c>
      <c r="H55" s="25">
        <f t="shared" si="0"/>
        <v>0</v>
      </c>
      <c r="I55" s="12">
        <f t="shared" si="1"/>
        <v>0</v>
      </c>
    </row>
    <row r="56" spans="1:9" x14ac:dyDescent="0.25">
      <c r="A56" s="8" t="s">
        <v>65</v>
      </c>
      <c r="B56" s="9">
        <f>'UMF 05-24'!B56+'UMF 06-24'!B56+'UMF 07-24'!B56+'UMF 08-24'!B56+'UMF 09-24'!B56+'UMF 10-24'!B56+'UMF 11-23'!B56+'UMF 12-23'!B56+'UMF 01-24'!B56+'UMF 02-24'!B56+'UMF 03-23'!B56+'UMF 04-23'!B56</f>
        <v>693.21</v>
      </c>
      <c r="C56" s="10">
        <f>'UMF 05-24'!C56+'UMF 06-24'!C56+'UMF 07-24'!C56+'UMF 08-24'!C56+'UMF 09-24'!C56+'UMF 10-24'!C56+'UMF 11-23'!C56+'UMF 12-23'!C56+'UMF 01-24'!C56+'UMF 02-24'!C56+'UMF 03-23'!C56+'UMF 04-23'!C56</f>
        <v>554.55999999999995</v>
      </c>
      <c r="D56" s="11">
        <f>'UMF 05-24'!D56+'UMF 06-24'!D56+'UMF 07-24'!D56+'UMF 08-24'!D56+'UMF 09-24'!D56+'UMF 10-24'!D56+'UMF 11-23'!D56+'UMF 12-23'!D56+'UMF 01-24'!D56+'UMF 02-24'!D56+'UMF 03-23'!D56+'UMF 04-23'!D56</f>
        <v>1172.3699999999999</v>
      </c>
      <c r="E56" s="11">
        <f>'UMF 05-24'!E56+'UMF 06-24'!E56+'UMF 07-24'!E56+'UMF 08-24'!E56+'UMF 09-24'!E56+'UMF 10-24'!E56+'UMF 11-23'!E56+'UMF 12-23'!E56+'UMF 01-24'!E56+'UMF 02-24'!E56+'UMF 03-23'!E56+'UMF 04-23'!E56</f>
        <v>84.21</v>
      </c>
      <c r="F56" s="11">
        <f>'UMF 05-24'!F56+'UMF 06-24'!F56+'UMF 07-24'!F56+'UMF 08-24'!F56+'UMF 09-24'!F56+'UMF 10-24'!F56+'UMF 11-23'!F56+'UMF 12-23'!F56+'UMF 01-24'!F56+'UMF 02-24'!F56+'UMF 03-23'!F56+'UMF 04-23'!F56</f>
        <v>84.21</v>
      </c>
      <c r="G56" s="11">
        <f>'UMF 05-24'!G56+'UMF 06-24'!G56+'UMF 07-24'!G56+'UMF 08-24'!G56+'UMF 09-24'!G56+'UMF 10-24'!G56+'UMF 11-23'!G56+'UMF 12-23'!G56+'UMF 01-24'!G56+'UMF 02-24'!G56+'UMF 03-23'!G56+'UMF 04-23'!G56</f>
        <v>84.21</v>
      </c>
      <c r="H56" s="25">
        <f t="shared" si="0"/>
        <v>1425</v>
      </c>
      <c r="I56" s="12">
        <f t="shared" si="1"/>
        <v>2672.77</v>
      </c>
    </row>
    <row r="57" spans="1:9" x14ac:dyDescent="0.25">
      <c r="A57" s="8" t="s">
        <v>66</v>
      </c>
      <c r="B57" s="9">
        <f>'UMF 05-24'!B57+'UMF 06-24'!B57+'UMF 07-24'!B57+'UMF 08-24'!B57+'UMF 09-24'!B57+'UMF 10-24'!B57+'UMF 11-23'!B57+'UMF 12-23'!B57+'UMF 01-24'!B57+'UMF 02-24'!B57+'UMF 03-23'!B57+'UMF 04-23'!B57</f>
        <v>0</v>
      </c>
      <c r="C57" s="10">
        <f>'UMF 05-24'!C57+'UMF 06-24'!C57+'UMF 07-24'!C57+'UMF 08-24'!C57+'UMF 09-24'!C57+'UMF 10-24'!C57+'UMF 11-23'!C57+'UMF 12-23'!C57+'UMF 01-24'!C57+'UMF 02-24'!C57+'UMF 03-23'!C57+'UMF 04-23'!C57</f>
        <v>0</v>
      </c>
      <c r="D57" s="11">
        <f>'UMF 05-24'!D57+'UMF 06-24'!D57+'UMF 07-24'!D57+'UMF 08-24'!D57+'UMF 09-24'!D57+'UMF 10-24'!D57+'UMF 11-23'!D57+'UMF 12-23'!D57+'UMF 01-24'!D57+'UMF 02-24'!D57+'UMF 03-23'!D57+'UMF 04-23'!D57</f>
        <v>0</v>
      </c>
      <c r="E57" s="11">
        <f>'UMF 05-24'!E57+'UMF 06-24'!E57+'UMF 07-24'!E57+'UMF 08-24'!E57+'UMF 09-24'!E57+'UMF 10-24'!E57+'UMF 11-23'!E57+'UMF 12-23'!E57+'UMF 01-24'!E57+'UMF 02-24'!E57+'UMF 03-23'!E57+'UMF 04-23'!E57</f>
        <v>0</v>
      </c>
      <c r="F57" s="11">
        <f>'UMF 05-24'!F57+'UMF 06-24'!F57+'UMF 07-24'!F57+'UMF 08-24'!F57+'UMF 09-24'!F57+'UMF 10-24'!F57+'UMF 11-23'!F57+'UMF 12-23'!F57+'UMF 01-24'!F57+'UMF 02-24'!F57+'UMF 03-23'!F57+'UMF 04-23'!F57</f>
        <v>0</v>
      </c>
      <c r="G57" s="11">
        <f>'UMF 05-24'!G57+'UMF 06-24'!G57+'UMF 07-24'!G57+'UMF 08-24'!G57+'UMF 09-24'!G57+'UMF 10-24'!G57+'UMF 11-23'!G57+'UMF 12-23'!G57+'UMF 01-24'!G57+'UMF 02-24'!G57+'UMF 03-23'!G57+'UMF 04-23'!G57</f>
        <v>0</v>
      </c>
      <c r="H57" s="25">
        <f t="shared" si="0"/>
        <v>0</v>
      </c>
      <c r="I57" s="12">
        <f t="shared" si="1"/>
        <v>0</v>
      </c>
    </row>
    <row r="58" spans="1:9" x14ac:dyDescent="0.25">
      <c r="A58" s="8" t="s">
        <v>67</v>
      </c>
      <c r="B58" s="9">
        <f>'UMF 05-24'!B58+'UMF 06-24'!B58+'UMF 07-24'!B58+'UMF 08-24'!B58+'UMF 09-24'!B58+'UMF 10-24'!B58+'UMF 11-23'!B58+'UMF 12-23'!B58+'UMF 01-24'!B58+'UMF 02-24'!B58+'UMF 03-23'!B58+'UMF 04-23'!B58</f>
        <v>1163.06</v>
      </c>
      <c r="C58" s="10">
        <f>'UMF 05-24'!C58+'UMF 06-24'!C58+'UMF 07-24'!C58+'UMF 08-24'!C58+'UMF 09-24'!C58+'UMF 10-24'!C58+'UMF 11-23'!C58+'UMF 12-23'!C58+'UMF 01-24'!C58+'UMF 02-24'!C58+'UMF 03-23'!C58+'UMF 04-23'!C58</f>
        <v>930.43000000000006</v>
      </c>
      <c r="D58" s="11">
        <f>'UMF 05-24'!D58+'UMF 06-24'!D58+'UMF 07-24'!D58+'UMF 08-24'!D58+'UMF 09-24'!D58+'UMF 10-24'!D58+'UMF 11-23'!D58+'UMF 12-23'!D58+'UMF 01-24'!D58+'UMF 02-24'!D58+'UMF 03-23'!D58+'UMF 04-23'!D58</f>
        <v>2105.12</v>
      </c>
      <c r="E58" s="11">
        <f>'UMF 05-24'!E58+'UMF 06-24'!E58+'UMF 07-24'!E58+'UMF 08-24'!E58+'UMF 09-24'!E58+'UMF 10-24'!E58+'UMF 11-23'!E58+'UMF 12-23'!E58+'UMF 01-24'!E58+'UMF 02-24'!E58+'UMF 03-23'!E58+'UMF 04-23'!E58</f>
        <v>151.19</v>
      </c>
      <c r="F58" s="11">
        <f>'UMF 05-24'!F58+'UMF 06-24'!F58+'UMF 07-24'!F58+'UMF 08-24'!F58+'UMF 09-24'!F58+'UMF 10-24'!F58+'UMF 11-23'!F58+'UMF 12-23'!F58+'UMF 01-24'!F58+'UMF 02-24'!F58+'UMF 03-23'!F58+'UMF 04-23'!F58</f>
        <v>151.19</v>
      </c>
      <c r="G58" s="11">
        <f>'UMF 05-24'!G58+'UMF 06-24'!G58+'UMF 07-24'!G58+'UMF 08-24'!G58+'UMF 09-24'!G58+'UMF 10-24'!G58+'UMF 11-23'!G58+'UMF 12-23'!G58+'UMF 01-24'!G58+'UMF 02-24'!G58+'UMF 03-23'!G58+'UMF 04-23'!G58</f>
        <v>151.19</v>
      </c>
      <c r="H58" s="25">
        <f t="shared" si="0"/>
        <v>2558.69</v>
      </c>
      <c r="I58" s="12">
        <f t="shared" si="1"/>
        <v>4652.1799999999985</v>
      </c>
    </row>
    <row r="59" spans="1:9" x14ac:dyDescent="0.25">
      <c r="A59" s="8" t="s">
        <v>68</v>
      </c>
      <c r="B59" s="9">
        <f>'UMF 05-24'!B59+'UMF 06-24'!B59+'UMF 07-24'!B59+'UMF 08-24'!B59+'UMF 09-24'!B59+'UMF 10-24'!B59+'UMF 11-23'!B59+'UMF 12-23'!B59+'UMF 01-24'!B59+'UMF 02-24'!B59+'UMF 03-23'!B59+'UMF 04-23'!B59</f>
        <v>295.25</v>
      </c>
      <c r="C59" s="10">
        <v>749.2</v>
      </c>
      <c r="D59" s="11">
        <f>'UMF 05-24'!D59+'UMF 06-24'!D59+'UMF 07-24'!D59+'UMF 08-24'!D59+'UMF 09-24'!D59+'UMF 10-24'!D59+'UMF 11-23'!D59+'UMF 12-23'!D59+'UMF 01-24'!D59+'UMF 02-24'!D59+'UMF 03-23'!D59+'UMF 04-23'!D59</f>
        <v>534.38</v>
      </c>
      <c r="E59" s="11">
        <f>'UMF 05-24'!E59+'UMF 06-24'!E59+'UMF 07-24'!E59+'UMF 08-24'!E59+'UMF 09-24'!E59+'UMF 10-24'!E59+'UMF 11-23'!E59+'UMF 12-23'!E59+'UMF 01-24'!E59+'UMF 02-24'!E59+'UMF 03-23'!E59+'UMF 04-23'!E59</f>
        <v>38.39</v>
      </c>
      <c r="F59" s="11">
        <f>'UMF 05-24'!F59+'UMF 06-24'!F59+'UMF 07-24'!F59+'UMF 08-24'!F59+'UMF 09-24'!F59+'UMF 10-24'!F59+'UMF 11-23'!F59+'UMF 12-23'!F59+'UMF 01-24'!F59+'UMF 02-24'!F59+'UMF 03-23'!F59+'UMF 04-23'!F59</f>
        <v>38.39</v>
      </c>
      <c r="G59" s="11">
        <f>'UMF 05-24'!G59+'UMF 06-24'!G59+'UMF 07-24'!G59+'UMF 08-24'!G59+'UMF 09-24'!G59+'UMF 10-24'!G59+'UMF 11-23'!G59+'UMF 12-23'!G59+'UMF 01-24'!G59+'UMF 02-24'!G59+'UMF 03-23'!G59+'UMF 04-23'!G59</f>
        <v>38.39</v>
      </c>
      <c r="H59" s="25">
        <f t="shared" si="0"/>
        <v>649.54999999999995</v>
      </c>
      <c r="I59" s="12">
        <f t="shared" si="1"/>
        <v>1694.0000000000002</v>
      </c>
    </row>
    <row r="60" spans="1:9" x14ac:dyDescent="0.25">
      <c r="A60" s="8" t="s">
        <v>69</v>
      </c>
      <c r="B60" s="9">
        <f>'UMF 05-24'!B60+'UMF 06-24'!B60+'UMF 07-24'!B60+'UMF 08-24'!B60+'UMF 09-24'!B60+'UMF 10-24'!B60+'UMF 11-23'!B60+'UMF 12-23'!B60+'UMF 01-24'!B60+'UMF 02-24'!B60+'UMF 03-23'!B60+'UMF 04-23'!B60</f>
        <v>13437.5</v>
      </c>
      <c r="C60" s="10">
        <f>'UMF 05-24'!C60+'UMF 06-24'!C60+'UMF 07-24'!C60+'UMF 08-24'!C60+'UMF 09-24'!C60+'UMF 10-24'!C60+'UMF 11-23'!C60+'UMF 12-23'!C60+'UMF 01-24'!C60+'UMF 02-24'!C60+'UMF 03-23'!C60+'UMF 04-23'!C60</f>
        <v>10750</v>
      </c>
      <c r="D60" s="11">
        <f>'UMF 05-24'!D60+'UMF 06-24'!D60+'UMF 07-24'!D60+'UMF 08-24'!D60+'UMF 09-24'!D60+'UMF 10-24'!D60+'UMF 11-23'!D60+'UMF 12-23'!D60+'UMF 01-24'!D60+'UMF 02-24'!D60+'UMF 03-23'!D60+'UMF 04-23'!D60</f>
        <v>24321.86</v>
      </c>
      <c r="E60" s="11">
        <f>'UMF 05-24'!E60+'UMF 06-24'!E60+'UMF 07-24'!E60+'UMF 08-24'!E60+'UMF 09-24'!E60+'UMF 10-24'!E60+'UMF 11-23'!E60+'UMF 12-23'!E60+'UMF 01-24'!E60+'UMF 02-24'!E60+'UMF 03-23'!E60+'UMF 04-23'!E60</f>
        <v>1746.88</v>
      </c>
      <c r="F60" s="11">
        <f>'UMF 05-24'!F60+'UMF 06-24'!F60+'UMF 07-24'!F60+'UMF 08-24'!F60+'UMF 09-24'!F60+'UMF 10-24'!F60+'UMF 11-23'!F60+'UMF 12-23'!F60+'UMF 01-24'!F60+'UMF 02-24'!F60+'UMF 03-23'!F60+'UMF 04-23'!F60</f>
        <v>1746.88</v>
      </c>
      <c r="G60" s="11">
        <f>'UMF 05-24'!G60+'UMF 06-24'!G60+'UMF 07-24'!G60+'UMF 08-24'!G60+'UMF 09-24'!G60+'UMF 10-24'!G60+'UMF 11-23'!G60+'UMF 12-23'!G60+'UMF 01-24'!G60+'UMF 02-24'!G60+'UMF 03-23'!G60+'UMF 04-23'!G60</f>
        <v>1746.88</v>
      </c>
      <c r="H60" s="25">
        <f t="shared" si="0"/>
        <v>29562.500000000004</v>
      </c>
      <c r="I60" s="12">
        <f t="shared" si="1"/>
        <v>53749.999999999993</v>
      </c>
    </row>
    <row r="61" spans="1:9" x14ac:dyDescent="0.25">
      <c r="A61" s="8" t="s">
        <v>70</v>
      </c>
      <c r="B61" s="9">
        <f>'UMF 05-24'!B61+'UMF 06-24'!B61+'UMF 07-24'!B61+'UMF 08-24'!B61+'UMF 09-24'!B61+'UMF 10-24'!B61+'UMF 11-23'!B61+'UMF 12-23'!B61+'UMF 01-24'!B61+'UMF 02-24'!B61+'UMF 03-23'!B61+'UMF 04-23'!B61</f>
        <v>1730.41</v>
      </c>
      <c r="C61" s="10">
        <f>'UMF 05-24'!C61+'UMF 06-24'!C61+'UMF 07-24'!C61+'UMF 08-24'!C61+'UMF 09-24'!C61+'UMF 10-24'!C61+'UMF 11-23'!C61+'UMF 12-23'!C61+'UMF 01-24'!C61+'UMF 02-24'!C61+'UMF 03-23'!C61+'UMF 04-23'!C61</f>
        <v>1384.32</v>
      </c>
      <c r="D61" s="11">
        <f>'UMF 05-24'!D61+'UMF 06-24'!D61+'UMF 07-24'!D61+'UMF 08-24'!D61+'UMF 09-24'!D61+'UMF 10-24'!D61+'UMF 11-23'!D61+'UMF 12-23'!D61+'UMF 01-24'!D61+'UMF 02-24'!D61+'UMF 03-23'!D61+'UMF 04-23'!D61</f>
        <v>3132.04</v>
      </c>
      <c r="E61" s="11">
        <f>'UMF 05-24'!E61+'UMF 06-24'!E61+'UMF 07-24'!E61+'UMF 08-24'!E61+'UMF 09-24'!E61+'UMF 10-24'!E61+'UMF 11-23'!E61+'UMF 12-23'!E61+'UMF 01-24'!E61+'UMF 02-24'!E61+'UMF 03-23'!E61+'UMF 04-23'!E61</f>
        <v>224.95</v>
      </c>
      <c r="F61" s="11">
        <f>'UMF 05-24'!F61+'UMF 06-24'!F61+'UMF 07-24'!F61+'UMF 08-24'!F61+'UMF 09-24'!F61+'UMF 10-24'!F61+'UMF 11-23'!F61+'UMF 12-23'!F61+'UMF 01-24'!F61+'UMF 02-24'!F61+'UMF 03-23'!F61+'UMF 04-23'!F61</f>
        <v>224.95</v>
      </c>
      <c r="G61" s="11">
        <f>'UMF 05-24'!G61+'UMF 06-24'!G61+'UMF 07-24'!G61+'UMF 08-24'!G61+'UMF 09-24'!G61+'UMF 10-24'!G61+'UMF 11-23'!G61+'UMF 12-23'!G61+'UMF 01-24'!G61+'UMF 02-24'!G61+'UMF 03-23'!G61+'UMF 04-23'!G61</f>
        <v>224.95</v>
      </c>
      <c r="H61" s="25">
        <f t="shared" si="0"/>
        <v>3806.8899999999994</v>
      </c>
      <c r="I61" s="12">
        <f t="shared" si="1"/>
        <v>6921.62</v>
      </c>
    </row>
    <row r="62" spans="1:9" x14ac:dyDescent="0.25">
      <c r="A62" s="8" t="s">
        <v>71</v>
      </c>
      <c r="B62" s="9">
        <f>'UMF 05-24'!B62+'UMF 06-24'!B62+'UMF 07-24'!B62+'UMF 08-24'!B62+'UMF 09-24'!B62+'UMF 10-24'!B62+'UMF 11-23'!B62+'UMF 12-23'!B62+'UMF 01-24'!B62+'UMF 02-24'!B62+'UMF 03-23'!B62+'UMF 04-23'!B62</f>
        <v>0</v>
      </c>
      <c r="C62" s="10">
        <f>'UMF 05-24'!C62+'UMF 06-24'!C62+'UMF 07-24'!C62+'UMF 08-24'!C62+'UMF 09-24'!C62+'UMF 10-24'!C62+'UMF 11-23'!C62+'UMF 12-23'!C62+'UMF 01-24'!C62+'UMF 02-24'!C62+'UMF 03-23'!C62+'UMF 04-23'!C62</f>
        <v>0</v>
      </c>
      <c r="D62" s="11">
        <f>'UMF 05-24'!D62+'UMF 06-24'!D62+'UMF 07-24'!D62+'UMF 08-24'!D62+'UMF 09-24'!D62+'UMF 10-24'!D62+'UMF 11-23'!D62+'UMF 12-23'!D62+'UMF 01-24'!D62+'UMF 02-24'!D62+'UMF 03-23'!D62+'UMF 04-23'!D62</f>
        <v>0</v>
      </c>
      <c r="E62" s="11">
        <f>'UMF 05-24'!E62+'UMF 06-24'!E62+'UMF 07-24'!E62+'UMF 08-24'!E62+'UMF 09-24'!E62+'UMF 10-24'!E62+'UMF 11-23'!E62+'UMF 12-23'!E62+'UMF 01-24'!E62+'UMF 02-24'!E62+'UMF 03-23'!E62+'UMF 04-23'!E62</f>
        <v>0</v>
      </c>
      <c r="F62" s="11">
        <f>'UMF 05-24'!F62+'UMF 06-24'!F62+'UMF 07-24'!F62+'UMF 08-24'!F62+'UMF 09-24'!F62+'UMF 10-24'!F62+'UMF 11-23'!F62+'UMF 12-23'!F62+'UMF 01-24'!F62+'UMF 02-24'!F62+'UMF 03-23'!F62+'UMF 04-23'!F62</f>
        <v>0</v>
      </c>
      <c r="G62" s="11">
        <f>'UMF 05-24'!G62+'UMF 06-24'!G62+'UMF 07-24'!G62+'UMF 08-24'!G62+'UMF 09-24'!G62+'UMF 10-24'!G62+'UMF 11-23'!G62+'UMF 12-23'!G62+'UMF 01-24'!G62+'UMF 02-24'!G62+'UMF 03-23'!G62+'UMF 04-23'!G62</f>
        <v>0</v>
      </c>
      <c r="H62" s="25">
        <f t="shared" si="0"/>
        <v>0</v>
      </c>
      <c r="I62" s="12">
        <f t="shared" si="1"/>
        <v>0</v>
      </c>
    </row>
    <row r="63" spans="1:9" x14ac:dyDescent="0.25">
      <c r="A63" s="8" t="s">
        <v>72</v>
      </c>
      <c r="B63" s="9">
        <f>'UMF 05-24'!B63+'UMF 06-24'!B63+'UMF 07-24'!B63+'UMF 08-24'!B63+'UMF 09-24'!B63+'UMF 10-24'!B63+'UMF 11-23'!B63+'UMF 12-23'!B63+'UMF 01-24'!B63+'UMF 02-24'!B63+'UMF 03-23'!B63+'UMF 04-23'!B63</f>
        <v>43.75</v>
      </c>
      <c r="C63" s="10">
        <f>'UMF 05-24'!C63+'UMF 06-24'!C63+'UMF 07-24'!C63+'UMF 08-24'!C63+'UMF 09-24'!C63+'UMF 10-24'!C63+'UMF 11-23'!C63+'UMF 12-23'!C63+'UMF 01-24'!C63+'UMF 02-24'!C63+'UMF 03-23'!C63+'UMF 04-23'!C63</f>
        <v>35</v>
      </c>
      <c r="D63" s="11">
        <f>'UMF 05-24'!D63+'UMF 06-24'!D63+'UMF 07-24'!D63+'UMF 08-24'!D63+'UMF 09-24'!D63+'UMF 10-24'!D63+'UMF 11-23'!D63+'UMF 12-23'!D63+'UMF 01-24'!D63+'UMF 02-24'!D63+'UMF 03-23'!D63+'UMF 04-23'!D63</f>
        <v>79.240000000000009</v>
      </c>
      <c r="E63" s="11">
        <f>'UMF 05-24'!E63+'UMF 06-24'!E63+'UMF 07-24'!E63+'UMF 08-24'!E63+'UMF 09-24'!E63+'UMF 10-24'!E63+'UMF 11-23'!E63+'UMF 12-23'!E63+'UMF 01-24'!E63+'UMF 02-24'!E63+'UMF 03-23'!E63+'UMF 04-23'!E63</f>
        <v>5.6700000000000008</v>
      </c>
      <c r="F63" s="11">
        <f>'UMF 05-24'!F63+'UMF 06-24'!F63+'UMF 07-24'!F63+'UMF 08-24'!F63+'UMF 09-24'!F63+'UMF 10-24'!F63+'UMF 11-23'!F63+'UMF 12-23'!F63+'UMF 01-24'!F63+'UMF 02-24'!F63+'UMF 03-23'!F63+'UMF 04-23'!F63</f>
        <v>5.6700000000000008</v>
      </c>
      <c r="G63" s="11">
        <f>'UMF 05-24'!G63+'UMF 06-24'!G63+'UMF 07-24'!G63+'UMF 08-24'!G63+'UMF 09-24'!G63+'UMF 10-24'!G63+'UMF 11-23'!G63+'UMF 12-23'!G63+'UMF 01-24'!G63+'UMF 02-24'!G63+'UMF 03-23'!G63+'UMF 04-23'!G63</f>
        <v>5.6700000000000008</v>
      </c>
      <c r="H63" s="25">
        <f t="shared" si="0"/>
        <v>96.250000000000014</v>
      </c>
      <c r="I63" s="12">
        <f t="shared" si="1"/>
        <v>174.99999999999997</v>
      </c>
    </row>
    <row r="64" spans="1:9" hidden="1" x14ac:dyDescent="0.25">
      <c r="A64" s="8" t="s">
        <v>73</v>
      </c>
      <c r="B64" s="9">
        <f>'UMF 05-24'!B64+'UMF 06-24'!B64+'UMF 07-24'!B64+'UMF 08-24'!B64+'UMF 09-24'!B64+'UMF 10-24'!B64+'UMF 11-23'!B64+'UMF 12-23'!B64+'UMF 01-24'!B64+'UMF 02-24'!B64+'UMF 03-23'!B64+'UMF 04-23'!B64</f>
        <v>0</v>
      </c>
      <c r="C64" s="10">
        <f>'UMF 05-24'!C64+'UMF 06-24'!C64+'UMF 07-24'!C64+'UMF 08-24'!C64+'UMF 09-24'!C64+'UMF 10-24'!C64+'UMF 11-23'!C64+'UMF 12-23'!C64+'UMF 01-24'!C64+'UMF 02-24'!C64+'UMF 03-23'!C64+'UMF 04-23'!C64</f>
        <v>0</v>
      </c>
      <c r="D64" s="11">
        <f>'UMF 05-24'!D64+'UMF 06-24'!D64+'UMF 07-24'!D64+'UMF 08-24'!D64+'UMF 09-24'!D64+'UMF 10-24'!D64+'UMF 11-23'!D64+'UMF 12-23'!D64+'UMF 01-24'!D64+'UMF 02-24'!D64+'UMF 03-23'!D64+'UMF 04-23'!D64</f>
        <v>0</v>
      </c>
      <c r="E64" s="11">
        <f>'UMF 05-24'!E64+'UMF 06-24'!E64+'UMF 07-24'!E64+'UMF 08-24'!E64+'UMF 09-24'!E64+'UMF 10-24'!E64+'UMF 11-23'!E64+'UMF 12-23'!E64+'UMF 01-24'!E64+'UMF 02-24'!E64+'UMF 03-23'!E64+'UMF 04-23'!E64</f>
        <v>0</v>
      </c>
      <c r="F64" s="11">
        <f>'UMF 05-24'!F64+'UMF 06-24'!F64+'UMF 07-24'!F64+'UMF 08-24'!F64+'UMF 09-24'!F64+'UMF 10-24'!F64+'UMF 11-23'!F64+'UMF 12-23'!F64+'UMF 01-24'!F64+'UMF 02-24'!F64+'UMF 03-23'!F64+'UMF 04-23'!F64</f>
        <v>0</v>
      </c>
      <c r="G64" s="11">
        <f>'UMF 05-24'!G64+'UMF 06-24'!G64+'UMF 07-24'!G64+'UMF 08-24'!G64+'UMF 09-24'!G64+'UMF 10-24'!G64+'UMF 11-23'!G64+'UMF 12-23'!G64+'UMF 01-24'!G64+'UMF 02-24'!G64+'UMF 03-23'!G64+'UMF 04-23'!G64</f>
        <v>0</v>
      </c>
      <c r="H64" s="25">
        <f t="shared" si="0"/>
        <v>0</v>
      </c>
      <c r="I64" s="12">
        <f t="shared" si="1"/>
        <v>0</v>
      </c>
    </row>
    <row r="65" spans="1:12" x14ac:dyDescent="0.25">
      <c r="A65" s="8" t="s">
        <v>74</v>
      </c>
      <c r="B65" s="9">
        <f>'UMF 05-24'!B65+'UMF 06-24'!B65+'UMF 07-24'!B65+'UMF 08-24'!B65+'UMF 09-24'!B65+'UMF 10-24'!B65+'UMF 11-23'!B65+'UMF 12-23'!B65+'UMF 01-24'!B65+'UMF 02-24'!B65+'UMF 03-23'!B65+'UMF 04-23'!B65</f>
        <v>2761.37</v>
      </c>
      <c r="C65" s="10">
        <v>2632</v>
      </c>
      <c r="D65" s="11">
        <f>'UMF 05-24'!D65+'UMF 06-24'!D65+'UMF 07-24'!D65+'UMF 08-24'!D65+'UMF 09-24'!D65+'UMF 10-24'!D65+'UMF 11-23'!D65+'UMF 12-23'!D65+'UMF 01-24'!D65+'UMF 02-24'!D65+'UMF 03-23'!D65+'UMF 04-23'!D65</f>
        <v>5073.34</v>
      </c>
      <c r="E65" s="11">
        <f>'UMF 05-24'!E65+'UMF 06-24'!E65+'UMF 07-24'!E65+'UMF 08-24'!E65+'UMF 09-24'!E65+'UMF 10-24'!E65+'UMF 11-23'!E65+'UMF 12-23'!E65+'UMF 01-24'!E65+'UMF 02-24'!E65+'UMF 03-23'!E65+'UMF 04-23'!E65</f>
        <v>364.43</v>
      </c>
      <c r="F65" s="11">
        <f>'UMF 05-24'!F65+'UMF 06-24'!F65+'UMF 07-24'!F65+'UMF 08-24'!F65+'UMF 09-24'!F65+'UMF 10-24'!F65+'UMF 11-23'!F65+'UMF 12-23'!F65+'UMF 01-24'!F65+'UMF 02-24'!F65+'UMF 03-23'!F65+'UMF 04-23'!F65</f>
        <v>364.43</v>
      </c>
      <c r="G65" s="11">
        <f>'UMF 05-24'!G65+'UMF 06-24'!G65+'UMF 07-24'!G65+'UMF 08-24'!G65+'UMF 09-24'!G65+'UMF 10-24'!G65+'UMF 11-23'!G65+'UMF 12-23'!G65+'UMF 01-24'!G65+'UMF 02-24'!G65+'UMF 03-23'!G65+'UMF 04-23'!G65</f>
        <v>364.43</v>
      </c>
      <c r="H65" s="25">
        <f t="shared" si="0"/>
        <v>6166.630000000001</v>
      </c>
      <c r="I65" s="12">
        <f t="shared" si="1"/>
        <v>11560</v>
      </c>
    </row>
    <row r="66" spans="1:12" x14ac:dyDescent="0.25">
      <c r="A66" s="8" t="s">
        <v>75</v>
      </c>
      <c r="B66" s="9">
        <f>'UMF 05-24'!B66+'UMF 06-24'!B66+'UMF 07-24'!B66+'UMF 08-24'!B66+'UMF 09-24'!B66+'UMF 10-24'!B66+'UMF 11-23'!B66+'UMF 12-23'!B66+'UMF 01-24'!B66+'UMF 02-24'!B66+'UMF 03-23'!B66+'UMF 04-23'!B66</f>
        <v>1339.45</v>
      </c>
      <c r="C66" s="10">
        <f>'UMF 05-24'!C66+'UMF 06-24'!C66+'UMF 07-24'!C66+'UMF 08-24'!C66+'UMF 09-24'!C66+'UMF 10-24'!C66+'UMF 11-23'!C66+'UMF 12-23'!C66+'UMF 01-24'!C66+'UMF 02-24'!C66+'UMF 03-23'!C66+'UMF 04-23'!C66</f>
        <v>1071.55</v>
      </c>
      <c r="D66" s="11">
        <f>'UMF 05-24'!D66+'UMF 06-24'!D66+'UMF 07-24'!D66+'UMF 08-24'!D66+'UMF 09-24'!D66+'UMF 10-24'!D66+'UMF 11-23'!D66+'UMF 12-23'!D66+'UMF 01-24'!D66+'UMF 02-24'!D66+'UMF 03-23'!D66+'UMF 04-23'!D66</f>
        <v>2424.35</v>
      </c>
      <c r="E66" s="11">
        <f>'UMF 05-24'!E66+'UMF 06-24'!E66+'UMF 07-24'!E66+'UMF 08-24'!E66+'UMF 09-24'!E66+'UMF 10-24'!E66+'UMF 11-23'!E66+'UMF 12-23'!E66+'UMF 01-24'!E66+'UMF 02-24'!E66+'UMF 03-23'!E66+'UMF 04-23'!E66</f>
        <v>174.13</v>
      </c>
      <c r="F66" s="11">
        <f>'UMF 05-24'!F66+'UMF 06-24'!F66+'UMF 07-24'!F66+'UMF 08-24'!F66+'UMF 09-24'!F66+'UMF 10-24'!F66+'UMF 11-23'!F66+'UMF 12-23'!F66+'UMF 01-24'!F66+'UMF 02-24'!F66+'UMF 03-23'!F66+'UMF 04-23'!F66</f>
        <v>174.13</v>
      </c>
      <c r="G66" s="11">
        <f>'UMF 05-24'!G66+'UMF 06-24'!G66+'UMF 07-24'!G66+'UMF 08-24'!G66+'UMF 09-24'!G66+'UMF 10-24'!G66+'UMF 11-23'!G66+'UMF 12-23'!G66+'UMF 01-24'!G66+'UMF 02-24'!G66+'UMF 03-23'!G66+'UMF 04-23'!G66</f>
        <v>174.13</v>
      </c>
      <c r="H66" s="25">
        <f t="shared" si="0"/>
        <v>2946.7400000000002</v>
      </c>
      <c r="I66" s="12">
        <f t="shared" si="1"/>
        <v>5357.7400000000007</v>
      </c>
    </row>
    <row r="67" spans="1:12" x14ac:dyDescent="0.25">
      <c r="A67" s="8" t="s">
        <v>76</v>
      </c>
      <c r="B67" s="9">
        <f>'UMF 05-24'!B67+'UMF 06-24'!B67+'UMF 07-24'!B67+'UMF 08-24'!B67+'UMF 09-24'!B67+'UMF 10-24'!B67+'UMF 11-23'!B67+'UMF 12-23'!B67+'UMF 01-24'!B67+'UMF 02-24'!B67+'UMF 03-23'!B67+'UMF 04-23'!B67</f>
        <v>1396.33</v>
      </c>
      <c r="C67" s="10">
        <v>1117.57</v>
      </c>
      <c r="D67" s="11">
        <f>'UMF 05-24'!D67+'UMF 06-24'!D67+'UMF 07-24'!D67+'UMF 08-24'!D67+'UMF 09-24'!D67+'UMF 10-24'!D67+'UMF 11-23'!D67+'UMF 12-23'!D67+'UMF 01-24'!D67+'UMF 02-24'!D67+'UMF 03-23'!D67+'UMF 04-23'!D67</f>
        <v>2527.3199999999997</v>
      </c>
      <c r="E67" s="11">
        <f>'UMF 05-24'!E67+'UMF 06-24'!E67+'UMF 07-24'!E67+'UMF 08-24'!E67+'UMF 09-24'!E67+'UMF 10-24'!E67+'UMF 11-23'!E67+'UMF 12-23'!E67+'UMF 01-24'!E67+'UMF 02-24'!E67+'UMF 03-23'!E67+'UMF 04-23'!E67</f>
        <v>181.54</v>
      </c>
      <c r="F67" s="11">
        <f>'UMF 05-24'!F67+'UMF 06-24'!F67+'UMF 07-24'!F67+'UMF 08-24'!F67+'UMF 09-24'!F67+'UMF 10-24'!F67+'UMF 11-23'!F67+'UMF 12-23'!F67+'UMF 01-24'!F67+'UMF 02-24'!F67+'UMF 03-23'!F67+'UMF 04-23'!F67</f>
        <v>181.54</v>
      </c>
      <c r="G67" s="11">
        <f>'UMF 05-24'!G67+'UMF 06-24'!G67+'UMF 07-24'!G67+'UMF 08-24'!G67+'UMF 09-24'!G67+'UMF 10-24'!G67+'UMF 11-23'!G67+'UMF 12-23'!G67+'UMF 01-24'!G67+'UMF 02-24'!G67+'UMF 03-23'!G67+'UMF 04-23'!G67</f>
        <v>181.54</v>
      </c>
      <c r="H67" s="25">
        <f>SUM(D67+E67+F67+G67)</f>
        <v>3071.9399999999996</v>
      </c>
      <c r="I67" s="12">
        <f t="shared" si="1"/>
        <v>5585.8399999999992</v>
      </c>
    </row>
    <row r="68" spans="1:12" x14ac:dyDescent="0.25">
      <c r="A68" s="8" t="s">
        <v>77</v>
      </c>
      <c r="B68" s="9">
        <f>'UMF 05-24'!B68+'UMF 06-24'!B68+'UMF 07-24'!B68+'UMF 08-24'!B68+'UMF 09-24'!B68+'UMF 10-24'!B68+'UMF 11-23'!B68+'UMF 12-23'!B68+'UMF 01-24'!B68+'UMF 02-24'!B68+'UMF 03-23'!B68+'UMF 04-23'!B68</f>
        <v>0</v>
      </c>
      <c r="C68" s="10">
        <f>'UMF 05-24'!C68+'UMF 06-24'!C68+'UMF 07-24'!C68+'UMF 08-24'!C68+'UMF 09-24'!C68+'UMF 10-24'!C68+'UMF 11-23'!C68+'UMF 12-23'!C68+'UMF 01-24'!C68+'UMF 02-24'!C68+'UMF 03-23'!C68+'UMF 04-23'!C68</f>
        <v>0</v>
      </c>
      <c r="D68" s="11">
        <f>'UMF 05-24'!D68+'UMF 06-24'!D68+'UMF 07-24'!D68+'UMF 08-24'!D68+'UMF 09-24'!D68+'UMF 10-24'!D68+'UMF 11-23'!D68+'UMF 12-23'!D68+'UMF 01-24'!D68+'UMF 02-24'!D68+'UMF 03-23'!D68+'UMF 04-23'!D68</f>
        <v>0</v>
      </c>
      <c r="E68" s="11">
        <f>'UMF 05-24'!E68+'UMF 06-24'!E68+'UMF 07-24'!E68+'UMF 08-24'!E68+'UMF 09-24'!E68+'UMF 10-24'!E68+'UMF 11-23'!E68+'UMF 12-23'!E68+'UMF 01-24'!E68+'UMF 02-24'!E68+'UMF 03-23'!E68+'UMF 04-23'!E68</f>
        <v>0</v>
      </c>
      <c r="F68" s="11">
        <f>'UMF 05-24'!F68+'UMF 06-24'!F68+'UMF 07-24'!F68+'UMF 08-24'!F68+'UMF 09-24'!F68+'UMF 10-24'!F68+'UMF 11-23'!F68+'UMF 12-23'!F68+'UMF 01-24'!F68+'UMF 02-24'!F68+'UMF 03-23'!F68+'UMF 04-23'!F68</f>
        <v>0</v>
      </c>
      <c r="G68" s="11">
        <f>'UMF 05-24'!G68+'UMF 06-24'!G68+'UMF 07-24'!G68+'UMF 08-24'!G68+'UMF 09-24'!G68+'UMF 10-24'!G68+'UMF 11-23'!G68+'UMF 12-23'!G68+'UMF 01-24'!G68+'UMF 02-24'!G68+'UMF 03-23'!G68+'UMF 04-23'!G68</f>
        <v>0</v>
      </c>
      <c r="H68" s="25">
        <f>SUM(D68+E68+F68+G68)</f>
        <v>0</v>
      </c>
      <c r="I68" s="12">
        <f t="shared" si="1"/>
        <v>0</v>
      </c>
    </row>
    <row r="69" spans="1:12" x14ac:dyDescent="0.25">
      <c r="A69" s="8" t="s">
        <v>78</v>
      </c>
      <c r="B69" s="9">
        <f>'UMF 05-24'!B69+'UMF 06-24'!B69+'UMF 07-24'!B69+'UMF 08-24'!B69+'UMF 09-24'!B69+'UMF 10-24'!B69+'UMF 11-23'!B69+'UMF 12-23'!B69+'UMF 01-24'!B69+'UMF 02-24'!B69+'UMF 03-23'!B69+'UMF 04-23'!B69</f>
        <v>0</v>
      </c>
      <c r="C69" s="10">
        <f>'UMF 05-24'!C69+'UMF 06-24'!C69+'UMF 07-24'!C69+'UMF 08-24'!C69+'UMF 09-24'!C69+'UMF 10-24'!C69+'UMF 11-23'!C69+'UMF 12-23'!C69+'UMF 01-24'!C69+'UMF 02-24'!C69+'UMF 03-23'!C69+'UMF 04-23'!C69</f>
        <v>0</v>
      </c>
      <c r="D69" s="11">
        <f>'UMF 05-24'!D69+'UMF 06-24'!D69+'UMF 07-24'!D69+'UMF 08-24'!D69+'UMF 09-24'!D69+'UMF 10-24'!D69+'UMF 11-23'!D69+'UMF 12-23'!D69+'UMF 01-24'!D69+'UMF 02-24'!D69+'UMF 03-23'!D69+'UMF 04-23'!D69</f>
        <v>0</v>
      </c>
      <c r="E69" s="11">
        <f>'UMF 05-24'!E69+'UMF 06-24'!E69+'UMF 07-24'!E69+'UMF 08-24'!E69+'UMF 09-24'!E69+'UMF 10-24'!E69+'UMF 11-23'!E69+'UMF 12-23'!E69+'UMF 01-24'!E69+'UMF 02-24'!E69+'UMF 03-23'!E69+'UMF 04-23'!E69</f>
        <v>0</v>
      </c>
      <c r="F69" s="11">
        <f>'UMF 05-24'!F69+'UMF 06-24'!F69+'UMF 07-24'!F69+'UMF 08-24'!F69+'UMF 09-24'!F69+'UMF 10-24'!F69+'UMF 11-23'!F69+'UMF 12-23'!F69+'UMF 01-24'!F69+'UMF 02-24'!F69+'UMF 03-23'!F69+'UMF 04-23'!F69</f>
        <v>0</v>
      </c>
      <c r="G69" s="11">
        <f>'UMF 05-24'!G69+'UMF 06-24'!G69+'UMF 07-24'!G69+'UMF 08-24'!G69+'UMF 09-24'!G69+'UMF 10-24'!G69+'UMF 11-23'!G69+'UMF 12-23'!G69+'UMF 01-24'!G69+'UMF 02-24'!G69+'UMF 03-23'!G69+'UMF 04-23'!G69</f>
        <v>0</v>
      </c>
      <c r="H69" s="25">
        <f>SUM(D69+E69+F69+G69)</f>
        <v>0</v>
      </c>
      <c r="I69" s="12">
        <f t="shared" si="1"/>
        <v>0</v>
      </c>
    </row>
    <row r="70" spans="1:12" s="5" customFormat="1" x14ac:dyDescent="0.25">
      <c r="A70" s="14" t="s">
        <v>114</v>
      </c>
      <c r="B70" s="15">
        <f t="shared" ref="B70:G70" si="2">SUM(B3:B69)</f>
        <v>59102.510000000009</v>
      </c>
      <c r="C70" s="16">
        <f t="shared" si="2"/>
        <v>50217.000000000007</v>
      </c>
      <c r="D70" s="17">
        <f t="shared" si="2"/>
        <v>106968.44999999998</v>
      </c>
      <c r="E70" s="17">
        <f t="shared" si="2"/>
        <v>7683.53</v>
      </c>
      <c r="F70" s="17">
        <f t="shared" si="2"/>
        <v>7683.53</v>
      </c>
      <c r="G70" s="17">
        <f t="shared" si="2"/>
        <v>7683.53</v>
      </c>
      <c r="H70" s="26">
        <f>SUM(D70:G70)</f>
        <v>130019.03999999998</v>
      </c>
      <c r="I70" s="18">
        <f>SUM(B70:G70)</f>
        <v>239338.55</v>
      </c>
    </row>
    <row r="71" spans="1:12" s="5" customFormat="1" x14ac:dyDescent="0.25">
      <c r="A71" s="14"/>
      <c r="B71" s="22"/>
      <c r="C71" s="23"/>
      <c r="D71" s="24"/>
      <c r="E71" s="24"/>
      <c r="F71" s="24"/>
      <c r="G71" s="24"/>
      <c r="H71" s="26"/>
      <c r="I71" s="18"/>
    </row>
    <row r="74" spans="1:12" x14ac:dyDescent="0.25">
      <c r="L74" s="2"/>
    </row>
  </sheetData>
  <mergeCells count="1">
    <mergeCell ref="B1:I1"/>
  </mergeCells>
  <pageMargins left="0.75" right="0.75" top="0.75" bottom="1" header="0.5" footer="0.5"/>
  <pageSetup scale="5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80"/>
  <sheetViews>
    <sheetView workbookViewId="0">
      <pane xSplit="1" ySplit="2" topLeftCell="B57" activePane="bottomRight" state="frozen"/>
      <selection pane="topRight" activeCell="B1" sqref="B1"/>
      <selection pane="bottomLeft" activeCell="A3" sqref="A3"/>
      <selection pane="bottomRight" activeCell="A70" sqref="A70:XFD81"/>
    </sheetView>
  </sheetViews>
  <sheetFormatPr defaultColWidth="9.140625" defaultRowHeight="15.75" x14ac:dyDescent="0.25"/>
  <cols>
    <col min="1" max="1" width="42.7109375" style="1" customWidth="1"/>
    <col min="2" max="2" width="15" style="2" customWidth="1"/>
    <col min="3" max="3" width="13.85546875" style="2" customWidth="1"/>
    <col min="4" max="4" width="14" style="2" customWidth="1"/>
    <col min="5" max="8" width="12.7109375" style="2" customWidth="1"/>
    <col min="9" max="9" width="14" style="2" customWidth="1"/>
    <col min="10" max="16384" width="9.140625" style="1"/>
  </cols>
  <sheetData>
    <row r="1" spans="1:9" x14ac:dyDescent="0.25">
      <c r="A1" s="3" t="s">
        <v>93</v>
      </c>
      <c r="B1" s="21" t="s">
        <v>94</v>
      </c>
      <c r="C1" s="4"/>
      <c r="D1" s="4" t="s">
        <v>1</v>
      </c>
      <c r="E1" s="4"/>
      <c r="F1" s="4"/>
      <c r="G1" s="4"/>
      <c r="H1" s="4"/>
      <c r="I1" s="4"/>
    </row>
    <row r="2" spans="1:9" s="6" customFormat="1" ht="63" x14ac:dyDescent="0.25">
      <c r="A2" s="7" t="s">
        <v>3</v>
      </c>
      <c r="B2" s="28" t="s">
        <v>4</v>
      </c>
      <c r="C2" s="29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1" t="s">
        <v>10</v>
      </c>
      <c r="I2" s="32" t="s">
        <v>11</v>
      </c>
    </row>
    <row r="3" spans="1:9" x14ac:dyDescent="0.25">
      <c r="A3" s="8" t="s">
        <v>13</v>
      </c>
      <c r="B3" s="9"/>
      <c r="C3" s="10"/>
      <c r="D3" s="11"/>
      <c r="E3" s="11"/>
      <c r="F3" s="11"/>
      <c r="G3" s="11"/>
      <c r="H3" s="25">
        <f t="shared" ref="H3:H6" si="0">SUM(D3+E3+F3+G3)</f>
        <v>0</v>
      </c>
      <c r="I3" s="12">
        <f t="shared" ref="I3:I6" si="1">SUM(B3:G3)</f>
        <v>0</v>
      </c>
    </row>
    <row r="4" spans="1:9" x14ac:dyDescent="0.25">
      <c r="A4" s="8" t="s">
        <v>14</v>
      </c>
      <c r="B4" s="9"/>
      <c r="C4" s="10"/>
      <c r="D4" s="11"/>
      <c r="E4" s="11"/>
      <c r="F4" s="11"/>
      <c r="G4" s="11"/>
      <c r="H4" s="25">
        <f t="shared" si="0"/>
        <v>0</v>
      </c>
      <c r="I4" s="12">
        <f t="shared" si="1"/>
        <v>0</v>
      </c>
    </row>
    <row r="5" spans="1:9" x14ac:dyDescent="0.25">
      <c r="A5" s="8" t="s">
        <v>15</v>
      </c>
      <c r="B5" s="9"/>
      <c r="C5" s="10"/>
      <c r="D5" s="11"/>
      <c r="E5" s="11"/>
      <c r="F5" s="11"/>
      <c r="G5" s="11"/>
      <c r="H5" s="25">
        <f t="shared" si="0"/>
        <v>0</v>
      </c>
      <c r="I5" s="12">
        <f t="shared" si="1"/>
        <v>0</v>
      </c>
    </row>
    <row r="6" spans="1:9" x14ac:dyDescent="0.25">
      <c r="A6" s="8" t="s">
        <v>16</v>
      </c>
      <c r="B6" s="9"/>
      <c r="C6" s="10"/>
      <c r="D6" s="11"/>
      <c r="E6" s="11"/>
      <c r="F6" s="11"/>
      <c r="G6" s="11"/>
      <c r="H6" s="25">
        <f t="shared" si="0"/>
        <v>0</v>
      </c>
      <c r="I6" s="12">
        <f t="shared" si="1"/>
        <v>0</v>
      </c>
    </row>
    <row r="7" spans="1:9" x14ac:dyDescent="0.25">
      <c r="A7" s="8" t="s">
        <v>17</v>
      </c>
      <c r="B7" s="9"/>
      <c r="C7" s="10"/>
      <c r="D7" s="11"/>
      <c r="E7" s="11"/>
      <c r="F7" s="11"/>
      <c r="G7" s="11"/>
      <c r="H7" s="25">
        <f t="shared" ref="H7:H38" si="2">SUM(D7+E7+F7+G7)</f>
        <v>0</v>
      </c>
      <c r="I7" s="12">
        <f t="shared" ref="I7:I38" si="3">SUM(B7:G7)</f>
        <v>0</v>
      </c>
    </row>
    <row r="8" spans="1:9" x14ac:dyDescent="0.25">
      <c r="A8" s="8" t="s">
        <v>18</v>
      </c>
      <c r="B8" s="9"/>
      <c r="C8" s="10"/>
      <c r="D8" s="11"/>
      <c r="E8" s="11"/>
      <c r="F8" s="11"/>
      <c r="G8" s="11"/>
      <c r="H8" s="25">
        <f t="shared" si="2"/>
        <v>0</v>
      </c>
      <c r="I8" s="12">
        <f t="shared" si="3"/>
        <v>0</v>
      </c>
    </row>
    <row r="9" spans="1:9" x14ac:dyDescent="0.25">
      <c r="A9" s="8" t="s">
        <v>19</v>
      </c>
      <c r="B9" s="9"/>
      <c r="C9" s="10"/>
      <c r="D9" s="11"/>
      <c r="E9" s="11"/>
      <c r="F9" s="11"/>
      <c r="G9" s="11"/>
      <c r="H9" s="25">
        <f t="shared" si="2"/>
        <v>0</v>
      </c>
      <c r="I9" s="12">
        <f t="shared" si="3"/>
        <v>0</v>
      </c>
    </row>
    <row r="10" spans="1:9" x14ac:dyDescent="0.25">
      <c r="A10" s="8" t="s">
        <v>20</v>
      </c>
      <c r="B10" s="9"/>
      <c r="C10" s="10"/>
      <c r="D10" s="11"/>
      <c r="E10" s="11"/>
      <c r="F10" s="11"/>
      <c r="G10" s="11"/>
      <c r="H10" s="25">
        <f t="shared" si="2"/>
        <v>0</v>
      </c>
      <c r="I10" s="12">
        <f t="shared" si="3"/>
        <v>0</v>
      </c>
    </row>
    <row r="11" spans="1:9" x14ac:dyDescent="0.25">
      <c r="A11" s="8" t="s">
        <v>21</v>
      </c>
      <c r="B11" s="9"/>
      <c r="C11" s="10"/>
      <c r="D11" s="11"/>
      <c r="E11" s="11"/>
      <c r="F11" s="11"/>
      <c r="G11" s="11"/>
      <c r="H11" s="25">
        <f t="shared" si="2"/>
        <v>0</v>
      </c>
      <c r="I11" s="12">
        <f t="shared" si="3"/>
        <v>0</v>
      </c>
    </row>
    <row r="12" spans="1:9" x14ac:dyDescent="0.25">
      <c r="A12" s="8" t="s">
        <v>22</v>
      </c>
      <c r="B12" s="9"/>
      <c r="C12" s="10"/>
      <c r="D12" s="11"/>
      <c r="E12" s="11"/>
      <c r="F12" s="11"/>
      <c r="G12" s="11"/>
      <c r="H12" s="25">
        <f t="shared" si="2"/>
        <v>0</v>
      </c>
      <c r="I12" s="12">
        <f t="shared" si="3"/>
        <v>0</v>
      </c>
    </row>
    <row r="13" spans="1:9" x14ac:dyDescent="0.25">
      <c r="A13" s="8" t="s">
        <v>23</v>
      </c>
      <c r="B13" s="9"/>
      <c r="C13" s="10"/>
      <c r="D13" s="11"/>
      <c r="E13" s="11"/>
      <c r="F13" s="11"/>
      <c r="G13" s="11"/>
      <c r="H13" s="25">
        <f t="shared" si="2"/>
        <v>0</v>
      </c>
      <c r="I13" s="12">
        <f t="shared" si="3"/>
        <v>0</v>
      </c>
    </row>
    <row r="14" spans="1:9" x14ac:dyDescent="0.25">
      <c r="A14" s="8" t="s">
        <v>24</v>
      </c>
      <c r="B14" s="9"/>
      <c r="C14" s="10"/>
      <c r="D14" s="11"/>
      <c r="E14" s="11"/>
      <c r="F14" s="11"/>
      <c r="G14" s="11"/>
      <c r="H14" s="25">
        <f t="shared" si="2"/>
        <v>0</v>
      </c>
      <c r="I14" s="12">
        <f t="shared" si="3"/>
        <v>0</v>
      </c>
    </row>
    <row r="15" spans="1:9" x14ac:dyDescent="0.25">
      <c r="A15" s="8" t="s">
        <v>25</v>
      </c>
      <c r="B15" s="9"/>
      <c r="C15" s="10"/>
      <c r="D15" s="11"/>
      <c r="E15" s="11"/>
      <c r="F15" s="11"/>
      <c r="G15" s="11"/>
      <c r="H15" s="25">
        <f t="shared" si="2"/>
        <v>0</v>
      </c>
      <c r="I15" s="12">
        <f t="shared" si="3"/>
        <v>0</v>
      </c>
    </row>
    <row r="16" spans="1:9" x14ac:dyDescent="0.25">
      <c r="A16" s="8" t="s">
        <v>26</v>
      </c>
      <c r="B16" s="9"/>
      <c r="C16" s="10"/>
      <c r="D16" s="11"/>
      <c r="E16" s="11"/>
      <c r="F16" s="11"/>
      <c r="G16" s="11"/>
      <c r="H16" s="25">
        <f t="shared" si="2"/>
        <v>0</v>
      </c>
      <c r="I16" s="12">
        <f t="shared" si="3"/>
        <v>0</v>
      </c>
    </row>
    <row r="17" spans="1:9" x14ac:dyDescent="0.25">
      <c r="A17" s="8" t="s">
        <v>27</v>
      </c>
      <c r="B17" s="9"/>
      <c r="C17" s="10"/>
      <c r="D17" s="11"/>
      <c r="E17" s="11"/>
      <c r="F17" s="11"/>
      <c r="G17" s="11"/>
      <c r="H17" s="25">
        <f t="shared" si="2"/>
        <v>0</v>
      </c>
      <c r="I17" s="12">
        <f t="shared" si="3"/>
        <v>0</v>
      </c>
    </row>
    <row r="18" spans="1:9" x14ac:dyDescent="0.25">
      <c r="A18" s="8" t="s">
        <v>28</v>
      </c>
      <c r="B18" s="9"/>
      <c r="C18" s="10"/>
      <c r="D18" s="11"/>
      <c r="E18" s="11"/>
      <c r="F18" s="11"/>
      <c r="G18" s="11"/>
      <c r="H18" s="25">
        <f t="shared" si="2"/>
        <v>0</v>
      </c>
      <c r="I18" s="12">
        <f t="shared" si="3"/>
        <v>0</v>
      </c>
    </row>
    <row r="19" spans="1:9" x14ac:dyDescent="0.25">
      <c r="A19" s="8" t="s">
        <v>29</v>
      </c>
      <c r="B19" s="9"/>
      <c r="C19" s="10"/>
      <c r="D19" s="11"/>
      <c r="E19" s="11"/>
      <c r="F19" s="11"/>
      <c r="G19" s="11"/>
      <c r="H19" s="25">
        <f t="shared" si="2"/>
        <v>0</v>
      </c>
      <c r="I19" s="12">
        <f t="shared" si="3"/>
        <v>0</v>
      </c>
    </row>
    <row r="20" spans="1:9" x14ac:dyDescent="0.25">
      <c r="A20" s="8" t="s">
        <v>30</v>
      </c>
      <c r="B20" s="9"/>
      <c r="C20" s="10"/>
      <c r="D20" s="11"/>
      <c r="E20" s="11"/>
      <c r="F20" s="11"/>
      <c r="G20" s="11"/>
      <c r="H20" s="25">
        <f t="shared" si="2"/>
        <v>0</v>
      </c>
      <c r="I20" s="12">
        <f t="shared" si="3"/>
        <v>0</v>
      </c>
    </row>
    <row r="21" spans="1:9" x14ac:dyDescent="0.25">
      <c r="A21" s="8" t="s">
        <v>83</v>
      </c>
      <c r="B21" s="9"/>
      <c r="C21" s="10"/>
      <c r="D21" s="11"/>
      <c r="E21" s="11"/>
      <c r="F21" s="11"/>
      <c r="G21" s="11"/>
      <c r="H21" s="25">
        <f t="shared" si="2"/>
        <v>0</v>
      </c>
      <c r="I21" s="12">
        <f t="shared" si="3"/>
        <v>0</v>
      </c>
    </row>
    <row r="22" spans="1:9" x14ac:dyDescent="0.25">
      <c r="A22" s="8" t="s">
        <v>31</v>
      </c>
      <c r="B22" s="9"/>
      <c r="C22" s="10"/>
      <c r="D22" s="11"/>
      <c r="E22" s="11"/>
      <c r="F22" s="11"/>
      <c r="G22" s="11"/>
      <c r="H22" s="25">
        <f t="shared" si="2"/>
        <v>0</v>
      </c>
      <c r="I22" s="12">
        <f t="shared" si="3"/>
        <v>0</v>
      </c>
    </row>
    <row r="23" spans="1:9" x14ac:dyDescent="0.25">
      <c r="A23" s="8" t="s">
        <v>32</v>
      </c>
      <c r="B23" s="9"/>
      <c r="C23" s="10"/>
      <c r="D23" s="11"/>
      <c r="E23" s="11"/>
      <c r="F23" s="11"/>
      <c r="G23" s="11"/>
      <c r="H23" s="25">
        <f t="shared" si="2"/>
        <v>0</v>
      </c>
      <c r="I23" s="12">
        <f t="shared" si="3"/>
        <v>0</v>
      </c>
    </row>
    <row r="24" spans="1:9" x14ac:dyDescent="0.25">
      <c r="A24" s="8" t="s">
        <v>33</v>
      </c>
      <c r="B24" s="9"/>
      <c r="C24" s="10"/>
      <c r="D24" s="11"/>
      <c r="E24" s="11"/>
      <c r="F24" s="11"/>
      <c r="G24" s="11"/>
      <c r="H24" s="25">
        <f t="shared" si="2"/>
        <v>0</v>
      </c>
      <c r="I24" s="12">
        <f t="shared" si="3"/>
        <v>0</v>
      </c>
    </row>
    <row r="25" spans="1:9" x14ac:dyDescent="0.25">
      <c r="A25" s="8" t="s">
        <v>34</v>
      </c>
      <c r="B25" s="9"/>
      <c r="C25" s="10"/>
      <c r="D25" s="11"/>
      <c r="E25" s="11"/>
      <c r="F25" s="11"/>
      <c r="G25" s="11"/>
      <c r="H25" s="25">
        <f t="shared" si="2"/>
        <v>0</v>
      </c>
      <c r="I25" s="12">
        <f t="shared" si="3"/>
        <v>0</v>
      </c>
    </row>
    <row r="26" spans="1:9" x14ac:dyDescent="0.25">
      <c r="A26" s="8" t="s">
        <v>35</v>
      </c>
      <c r="B26" s="9"/>
      <c r="C26" s="10"/>
      <c r="D26" s="11"/>
      <c r="E26" s="11"/>
      <c r="F26" s="11"/>
      <c r="G26" s="11"/>
      <c r="H26" s="25">
        <f t="shared" si="2"/>
        <v>0</v>
      </c>
      <c r="I26" s="12">
        <f t="shared" si="3"/>
        <v>0</v>
      </c>
    </row>
    <row r="27" spans="1:9" x14ac:dyDescent="0.25">
      <c r="A27" s="8" t="s">
        <v>36</v>
      </c>
      <c r="B27" s="9"/>
      <c r="C27" s="10"/>
      <c r="D27" s="11"/>
      <c r="E27" s="11"/>
      <c r="F27" s="11"/>
      <c r="G27" s="11"/>
      <c r="H27" s="25">
        <f t="shared" si="2"/>
        <v>0</v>
      </c>
      <c r="I27" s="12">
        <f t="shared" si="3"/>
        <v>0</v>
      </c>
    </row>
    <row r="28" spans="1:9" x14ac:dyDescent="0.25">
      <c r="A28" s="8" t="s">
        <v>37</v>
      </c>
      <c r="B28" s="9"/>
      <c r="C28" s="10"/>
      <c r="D28" s="11"/>
      <c r="E28" s="11"/>
      <c r="F28" s="11"/>
      <c r="G28" s="11"/>
      <c r="H28" s="25">
        <f t="shared" si="2"/>
        <v>0</v>
      </c>
      <c r="I28" s="12">
        <f t="shared" si="3"/>
        <v>0</v>
      </c>
    </row>
    <row r="29" spans="1:9" x14ac:dyDescent="0.25">
      <c r="A29" s="8" t="s">
        <v>38</v>
      </c>
      <c r="B29" s="9"/>
      <c r="C29" s="10"/>
      <c r="D29" s="11"/>
      <c r="E29" s="11"/>
      <c r="F29" s="11"/>
      <c r="G29" s="11"/>
      <c r="H29" s="25">
        <f t="shared" si="2"/>
        <v>0</v>
      </c>
      <c r="I29" s="12">
        <f t="shared" si="3"/>
        <v>0</v>
      </c>
    </row>
    <row r="30" spans="1:9" x14ac:dyDescent="0.25">
      <c r="A30" s="8" t="s">
        <v>39</v>
      </c>
      <c r="B30" s="9"/>
      <c r="C30" s="10"/>
      <c r="D30" s="11"/>
      <c r="E30" s="11"/>
      <c r="F30" s="11"/>
      <c r="G30" s="11"/>
      <c r="H30" s="25">
        <f t="shared" si="2"/>
        <v>0</v>
      </c>
      <c r="I30" s="12">
        <f t="shared" si="3"/>
        <v>0</v>
      </c>
    </row>
    <row r="31" spans="1:9" x14ac:dyDescent="0.25">
      <c r="A31" s="8" t="s">
        <v>40</v>
      </c>
      <c r="B31" s="9"/>
      <c r="C31" s="10"/>
      <c r="D31" s="11"/>
      <c r="E31" s="11"/>
      <c r="F31" s="11"/>
      <c r="G31" s="11"/>
      <c r="H31" s="25">
        <f t="shared" si="2"/>
        <v>0</v>
      </c>
      <c r="I31" s="12">
        <f t="shared" si="3"/>
        <v>0</v>
      </c>
    </row>
    <row r="32" spans="1:9" x14ac:dyDescent="0.25">
      <c r="A32" s="8" t="s">
        <v>41</v>
      </c>
      <c r="B32" s="9"/>
      <c r="C32" s="10"/>
      <c r="D32" s="11"/>
      <c r="E32" s="11"/>
      <c r="F32" s="11"/>
      <c r="G32" s="11"/>
      <c r="H32" s="25">
        <f t="shared" si="2"/>
        <v>0</v>
      </c>
      <c r="I32" s="12">
        <f t="shared" si="3"/>
        <v>0</v>
      </c>
    </row>
    <row r="33" spans="1:10" x14ac:dyDescent="0.25">
      <c r="A33" s="8" t="s">
        <v>42</v>
      </c>
      <c r="B33" s="9"/>
      <c r="C33" s="10"/>
      <c r="D33" s="11"/>
      <c r="E33" s="11"/>
      <c r="F33" s="11"/>
      <c r="G33" s="11"/>
      <c r="H33" s="25">
        <f t="shared" si="2"/>
        <v>0</v>
      </c>
      <c r="I33" s="12">
        <f t="shared" si="3"/>
        <v>0</v>
      </c>
    </row>
    <row r="34" spans="1:10" x14ac:dyDescent="0.25">
      <c r="A34" s="8" t="s">
        <v>43</v>
      </c>
      <c r="B34" s="9"/>
      <c r="C34" s="10"/>
      <c r="D34" s="11"/>
      <c r="E34" s="11"/>
      <c r="F34" s="11"/>
      <c r="G34" s="11"/>
      <c r="H34" s="25">
        <f t="shared" si="2"/>
        <v>0</v>
      </c>
      <c r="I34" s="12">
        <f t="shared" si="3"/>
        <v>0</v>
      </c>
    </row>
    <row r="35" spans="1:10" x14ac:dyDescent="0.25">
      <c r="A35" s="8" t="s">
        <v>44</v>
      </c>
      <c r="B35" s="9"/>
      <c r="C35" s="10"/>
      <c r="D35" s="11"/>
      <c r="E35" s="11"/>
      <c r="F35" s="11"/>
      <c r="G35" s="11"/>
      <c r="H35" s="25">
        <f t="shared" si="2"/>
        <v>0</v>
      </c>
      <c r="I35" s="12">
        <f t="shared" si="3"/>
        <v>0</v>
      </c>
    </row>
    <row r="36" spans="1:10" x14ac:dyDescent="0.25">
      <c r="A36" s="8" t="s">
        <v>45</v>
      </c>
      <c r="B36" s="9"/>
      <c r="C36" s="10"/>
      <c r="D36" s="11"/>
      <c r="E36" s="11"/>
      <c r="F36" s="11"/>
      <c r="G36" s="11"/>
      <c r="H36" s="25">
        <f t="shared" si="2"/>
        <v>0</v>
      </c>
      <c r="I36" s="12">
        <f t="shared" si="3"/>
        <v>0</v>
      </c>
    </row>
    <row r="37" spans="1:10" x14ac:dyDescent="0.25">
      <c r="A37" s="8" t="s">
        <v>46</v>
      </c>
      <c r="B37" s="9"/>
      <c r="C37" s="10"/>
      <c r="D37" s="11"/>
      <c r="E37" s="11"/>
      <c r="F37" s="11"/>
      <c r="G37" s="11"/>
      <c r="H37" s="25">
        <f t="shared" si="2"/>
        <v>0</v>
      </c>
      <c r="I37" s="12">
        <f t="shared" si="3"/>
        <v>0</v>
      </c>
    </row>
    <row r="38" spans="1:10" x14ac:dyDescent="0.25">
      <c r="A38" s="8" t="s">
        <v>47</v>
      </c>
      <c r="B38" s="9"/>
      <c r="C38" s="10"/>
      <c r="D38" s="11"/>
      <c r="E38" s="11"/>
      <c r="F38" s="11"/>
      <c r="G38" s="11"/>
      <c r="H38" s="25">
        <f t="shared" si="2"/>
        <v>0</v>
      </c>
      <c r="I38" s="12">
        <f t="shared" si="3"/>
        <v>0</v>
      </c>
    </row>
    <row r="39" spans="1:10" x14ac:dyDescent="0.25">
      <c r="A39" s="8" t="s">
        <v>48</v>
      </c>
      <c r="B39" s="9"/>
      <c r="C39" s="10"/>
      <c r="D39" s="11"/>
      <c r="E39" s="11"/>
      <c r="F39" s="11"/>
      <c r="G39" s="11"/>
      <c r="H39" s="25">
        <f t="shared" ref="H39:H69" si="4">SUM(D39+E39+F39+G39)</f>
        <v>0</v>
      </c>
      <c r="I39" s="12">
        <f t="shared" ref="I39:I70" si="5">SUM(B39:G39)</f>
        <v>0</v>
      </c>
      <c r="J39" s="1" t="s">
        <v>95</v>
      </c>
    </row>
    <row r="40" spans="1:10" x14ac:dyDescent="0.25">
      <c r="A40" s="8" t="s">
        <v>49</v>
      </c>
      <c r="B40" s="9"/>
      <c r="C40" s="10"/>
      <c r="D40" s="11"/>
      <c r="E40" s="11"/>
      <c r="F40" s="11"/>
      <c r="G40" s="11"/>
      <c r="H40" s="25">
        <f t="shared" si="4"/>
        <v>0</v>
      </c>
      <c r="I40" s="12">
        <f t="shared" si="5"/>
        <v>0</v>
      </c>
    </row>
    <row r="41" spans="1:10" x14ac:dyDescent="0.25">
      <c r="A41" s="8" t="s">
        <v>50</v>
      </c>
      <c r="B41" s="9"/>
      <c r="C41" s="10"/>
      <c r="D41" s="11"/>
      <c r="E41" s="11"/>
      <c r="F41" s="11"/>
      <c r="G41" s="11"/>
      <c r="H41" s="25">
        <f t="shared" si="4"/>
        <v>0</v>
      </c>
      <c r="I41" s="12">
        <f t="shared" si="5"/>
        <v>0</v>
      </c>
    </row>
    <row r="42" spans="1:10" x14ac:dyDescent="0.25">
      <c r="A42" s="8" t="s">
        <v>51</v>
      </c>
      <c r="B42" s="9"/>
      <c r="C42" s="10"/>
      <c r="D42" s="11"/>
      <c r="E42" s="11"/>
      <c r="F42" s="11"/>
      <c r="G42" s="11"/>
      <c r="H42" s="25">
        <f t="shared" si="4"/>
        <v>0</v>
      </c>
      <c r="I42" s="12">
        <f t="shared" si="5"/>
        <v>0</v>
      </c>
    </row>
    <row r="43" spans="1:10" x14ac:dyDescent="0.25">
      <c r="A43" s="8" t="s">
        <v>52</v>
      </c>
      <c r="B43" s="9"/>
      <c r="C43" s="10"/>
      <c r="D43" s="11"/>
      <c r="E43" s="11"/>
      <c r="F43" s="11"/>
      <c r="G43" s="11"/>
      <c r="H43" s="25">
        <f t="shared" si="4"/>
        <v>0</v>
      </c>
      <c r="I43" s="12">
        <f t="shared" si="5"/>
        <v>0</v>
      </c>
    </row>
    <row r="44" spans="1:10" x14ac:dyDescent="0.25">
      <c r="A44" s="8" t="s">
        <v>53</v>
      </c>
      <c r="B44" s="9"/>
      <c r="C44" s="10"/>
      <c r="D44" s="11"/>
      <c r="E44" s="11"/>
      <c r="F44" s="11"/>
      <c r="G44" s="11"/>
      <c r="H44" s="25">
        <f t="shared" si="4"/>
        <v>0</v>
      </c>
      <c r="I44" s="12">
        <f t="shared" si="5"/>
        <v>0</v>
      </c>
    </row>
    <row r="45" spans="1:10" x14ac:dyDescent="0.25">
      <c r="A45" s="8" t="s">
        <v>54</v>
      </c>
      <c r="B45" s="9"/>
      <c r="C45" s="10"/>
      <c r="D45" s="11"/>
      <c r="E45" s="11"/>
      <c r="F45" s="11"/>
      <c r="G45" s="11"/>
      <c r="H45" s="25">
        <f t="shared" si="4"/>
        <v>0</v>
      </c>
      <c r="I45" s="12">
        <f t="shared" si="5"/>
        <v>0</v>
      </c>
    </row>
    <row r="46" spans="1:10" x14ac:dyDescent="0.25">
      <c r="A46" s="8" t="s">
        <v>55</v>
      </c>
      <c r="B46" s="9"/>
      <c r="C46" s="10"/>
      <c r="D46" s="11"/>
      <c r="E46" s="11"/>
      <c r="F46" s="11"/>
      <c r="G46" s="11"/>
      <c r="H46" s="25">
        <f t="shared" si="4"/>
        <v>0</v>
      </c>
      <c r="I46" s="12">
        <f t="shared" si="5"/>
        <v>0</v>
      </c>
    </row>
    <row r="47" spans="1:10" x14ac:dyDescent="0.25">
      <c r="A47" s="8" t="s">
        <v>56</v>
      </c>
      <c r="B47" s="9"/>
      <c r="C47" s="10"/>
      <c r="D47" s="11"/>
      <c r="E47" s="11"/>
      <c r="F47" s="11"/>
      <c r="G47" s="11"/>
      <c r="H47" s="25">
        <f t="shared" si="4"/>
        <v>0</v>
      </c>
      <c r="I47" s="12">
        <f t="shared" si="5"/>
        <v>0</v>
      </c>
    </row>
    <row r="48" spans="1:10" x14ac:dyDescent="0.25">
      <c r="A48" s="8" t="s">
        <v>57</v>
      </c>
      <c r="B48" s="9"/>
      <c r="C48" s="10"/>
      <c r="D48" s="13"/>
      <c r="E48" s="13"/>
      <c r="F48" s="13"/>
      <c r="G48" s="13"/>
      <c r="H48" s="25">
        <f t="shared" si="4"/>
        <v>0</v>
      </c>
      <c r="I48" s="12">
        <f t="shared" si="5"/>
        <v>0</v>
      </c>
    </row>
    <row r="49" spans="1:9" x14ac:dyDescent="0.25">
      <c r="A49" s="8" t="s">
        <v>58</v>
      </c>
      <c r="B49" s="9"/>
      <c r="C49" s="10"/>
      <c r="D49" s="11"/>
      <c r="E49" s="11"/>
      <c r="F49" s="11"/>
      <c r="G49" s="11"/>
      <c r="H49" s="25">
        <f t="shared" si="4"/>
        <v>0</v>
      </c>
      <c r="I49" s="12">
        <f t="shared" si="5"/>
        <v>0</v>
      </c>
    </row>
    <row r="50" spans="1:9" x14ac:dyDescent="0.25">
      <c r="A50" s="8" t="s">
        <v>59</v>
      </c>
      <c r="B50" s="9"/>
      <c r="C50" s="10"/>
      <c r="D50" s="11"/>
      <c r="E50" s="11"/>
      <c r="F50" s="11"/>
      <c r="G50" s="11"/>
      <c r="H50" s="25">
        <f t="shared" si="4"/>
        <v>0</v>
      </c>
      <c r="I50" s="12">
        <f t="shared" si="5"/>
        <v>0</v>
      </c>
    </row>
    <row r="51" spans="1:9" x14ac:dyDescent="0.25">
      <c r="A51" s="8" t="s">
        <v>60</v>
      </c>
      <c r="B51" s="9"/>
      <c r="C51" s="10"/>
      <c r="D51" s="11"/>
      <c r="E51" s="11"/>
      <c r="F51" s="11"/>
      <c r="G51" s="11"/>
      <c r="H51" s="25">
        <f t="shared" si="4"/>
        <v>0</v>
      </c>
      <c r="I51" s="12">
        <f t="shared" si="5"/>
        <v>0</v>
      </c>
    </row>
    <row r="52" spans="1:9" x14ac:dyDescent="0.25">
      <c r="A52" s="8" t="s">
        <v>61</v>
      </c>
      <c r="B52" s="9"/>
      <c r="C52" s="10"/>
      <c r="D52" s="11"/>
      <c r="E52" s="11"/>
      <c r="F52" s="11"/>
      <c r="G52" s="11"/>
      <c r="H52" s="25">
        <f t="shared" si="4"/>
        <v>0</v>
      </c>
      <c r="I52" s="12">
        <f t="shared" si="5"/>
        <v>0</v>
      </c>
    </row>
    <row r="53" spans="1:9" x14ac:dyDescent="0.25">
      <c r="A53" s="8" t="s">
        <v>62</v>
      </c>
      <c r="B53" s="9"/>
      <c r="C53" s="10"/>
      <c r="D53" s="11"/>
      <c r="E53" s="11"/>
      <c r="F53" s="11"/>
      <c r="G53" s="11"/>
      <c r="H53" s="25">
        <f t="shared" si="4"/>
        <v>0</v>
      </c>
      <c r="I53" s="12">
        <f t="shared" si="5"/>
        <v>0</v>
      </c>
    </row>
    <row r="54" spans="1:9" x14ac:dyDescent="0.25">
      <c r="A54" s="8" t="s">
        <v>63</v>
      </c>
      <c r="B54" s="9"/>
      <c r="C54" s="10"/>
      <c r="D54" s="11"/>
      <c r="E54" s="11"/>
      <c r="F54" s="11"/>
      <c r="G54" s="11"/>
      <c r="H54" s="25">
        <f t="shared" si="4"/>
        <v>0</v>
      </c>
      <c r="I54" s="12">
        <f t="shared" si="5"/>
        <v>0</v>
      </c>
    </row>
    <row r="55" spans="1:9" x14ac:dyDescent="0.25">
      <c r="A55" s="8" t="s">
        <v>64</v>
      </c>
      <c r="B55" s="9"/>
      <c r="C55" s="10"/>
      <c r="D55" s="11"/>
      <c r="E55" s="11"/>
      <c r="F55" s="11"/>
      <c r="G55" s="11"/>
      <c r="H55" s="25">
        <f t="shared" si="4"/>
        <v>0</v>
      </c>
      <c r="I55" s="12">
        <f t="shared" si="5"/>
        <v>0</v>
      </c>
    </row>
    <row r="56" spans="1:9" x14ac:dyDescent="0.25">
      <c r="A56" s="8" t="s">
        <v>65</v>
      </c>
      <c r="B56" s="9"/>
      <c r="C56" s="10"/>
      <c r="D56" s="11"/>
      <c r="E56" s="11"/>
      <c r="F56" s="11"/>
      <c r="G56" s="11"/>
      <c r="H56" s="25">
        <f t="shared" si="4"/>
        <v>0</v>
      </c>
      <c r="I56" s="12">
        <f t="shared" si="5"/>
        <v>0</v>
      </c>
    </row>
    <row r="57" spans="1:9" x14ac:dyDescent="0.25">
      <c r="A57" s="8" t="s">
        <v>66</v>
      </c>
      <c r="B57" s="9"/>
      <c r="C57" s="10"/>
      <c r="D57" s="11"/>
      <c r="E57" s="11"/>
      <c r="F57" s="11"/>
      <c r="G57" s="11"/>
      <c r="H57" s="25">
        <f t="shared" si="4"/>
        <v>0</v>
      </c>
      <c r="I57" s="12">
        <f t="shared" si="5"/>
        <v>0</v>
      </c>
    </row>
    <row r="58" spans="1:9" x14ac:dyDescent="0.25">
      <c r="A58" s="8" t="s">
        <v>67</v>
      </c>
      <c r="B58" s="9"/>
      <c r="C58" s="10"/>
      <c r="D58" s="11"/>
      <c r="E58" s="11"/>
      <c r="F58" s="11"/>
      <c r="G58" s="11"/>
      <c r="H58" s="25">
        <f t="shared" si="4"/>
        <v>0</v>
      </c>
      <c r="I58" s="12">
        <f t="shared" si="5"/>
        <v>0</v>
      </c>
    </row>
    <row r="59" spans="1:9" x14ac:dyDescent="0.25">
      <c r="A59" s="8" t="s">
        <v>68</v>
      </c>
      <c r="B59" s="9"/>
      <c r="C59" s="10"/>
      <c r="D59" s="11"/>
      <c r="E59" s="11"/>
      <c r="F59" s="11"/>
      <c r="G59" s="11"/>
      <c r="H59" s="25">
        <f t="shared" si="4"/>
        <v>0</v>
      </c>
      <c r="I59" s="12">
        <f t="shared" si="5"/>
        <v>0</v>
      </c>
    </row>
    <row r="60" spans="1:9" x14ac:dyDescent="0.25">
      <c r="A60" s="8" t="s">
        <v>69</v>
      </c>
      <c r="B60" s="9"/>
      <c r="C60" s="10"/>
      <c r="D60" s="11"/>
      <c r="E60" s="11"/>
      <c r="F60" s="11"/>
      <c r="G60" s="11"/>
      <c r="H60" s="25">
        <f t="shared" si="4"/>
        <v>0</v>
      </c>
      <c r="I60" s="12">
        <f t="shared" si="5"/>
        <v>0</v>
      </c>
    </row>
    <row r="61" spans="1:9" x14ac:dyDescent="0.25">
      <c r="A61" s="8" t="s">
        <v>70</v>
      </c>
      <c r="B61" s="9"/>
      <c r="C61" s="10"/>
      <c r="D61" s="11"/>
      <c r="E61" s="11"/>
      <c r="F61" s="11"/>
      <c r="G61" s="11"/>
      <c r="H61" s="25">
        <f t="shared" si="4"/>
        <v>0</v>
      </c>
      <c r="I61" s="12">
        <f t="shared" si="5"/>
        <v>0</v>
      </c>
    </row>
    <row r="62" spans="1:9" x14ac:dyDescent="0.25">
      <c r="A62" s="8" t="s">
        <v>71</v>
      </c>
      <c r="B62" s="9"/>
      <c r="C62" s="10"/>
      <c r="D62" s="11"/>
      <c r="E62" s="11"/>
      <c r="F62" s="11"/>
      <c r="G62" s="11"/>
      <c r="H62" s="25">
        <f t="shared" si="4"/>
        <v>0</v>
      </c>
      <c r="I62" s="12">
        <f t="shared" si="5"/>
        <v>0</v>
      </c>
    </row>
    <row r="63" spans="1:9" x14ac:dyDescent="0.25">
      <c r="A63" s="8" t="s">
        <v>72</v>
      </c>
      <c r="B63" s="9"/>
      <c r="C63" s="10"/>
      <c r="D63" s="11"/>
      <c r="E63" s="11"/>
      <c r="F63" s="11"/>
      <c r="G63" s="11"/>
      <c r="H63" s="25">
        <f t="shared" si="4"/>
        <v>0</v>
      </c>
      <c r="I63" s="12">
        <f t="shared" si="5"/>
        <v>0</v>
      </c>
    </row>
    <row r="64" spans="1:9" x14ac:dyDescent="0.25">
      <c r="A64" s="8" t="s">
        <v>73</v>
      </c>
      <c r="B64" s="9"/>
      <c r="C64" s="10"/>
      <c r="D64" s="11"/>
      <c r="E64" s="11"/>
      <c r="F64" s="11"/>
      <c r="G64" s="11"/>
      <c r="H64" s="25">
        <f t="shared" si="4"/>
        <v>0</v>
      </c>
      <c r="I64" s="12">
        <f t="shared" si="5"/>
        <v>0</v>
      </c>
    </row>
    <row r="65" spans="1:9" x14ac:dyDescent="0.25">
      <c r="A65" s="8" t="s">
        <v>74</v>
      </c>
      <c r="B65" s="9"/>
      <c r="C65" s="10"/>
      <c r="D65" s="11"/>
      <c r="E65" s="11"/>
      <c r="F65" s="11"/>
      <c r="G65" s="11"/>
      <c r="H65" s="25">
        <f t="shared" si="4"/>
        <v>0</v>
      </c>
      <c r="I65" s="12">
        <f t="shared" si="5"/>
        <v>0</v>
      </c>
    </row>
    <row r="66" spans="1:9" x14ac:dyDescent="0.25">
      <c r="A66" s="8" t="s">
        <v>75</v>
      </c>
      <c r="B66" s="9"/>
      <c r="C66" s="10"/>
      <c r="D66" s="11"/>
      <c r="E66" s="11"/>
      <c r="F66" s="11"/>
      <c r="G66" s="11"/>
      <c r="H66" s="25">
        <f t="shared" si="4"/>
        <v>0</v>
      </c>
      <c r="I66" s="12">
        <f t="shared" si="5"/>
        <v>0</v>
      </c>
    </row>
    <row r="67" spans="1:9" x14ac:dyDescent="0.25">
      <c r="A67" s="8" t="s">
        <v>76</v>
      </c>
      <c r="B67" s="9"/>
      <c r="C67" s="10"/>
      <c r="D67" s="11"/>
      <c r="E67" s="11"/>
      <c r="F67" s="11"/>
      <c r="G67" s="11"/>
      <c r="H67" s="25">
        <f t="shared" si="4"/>
        <v>0</v>
      </c>
      <c r="I67" s="12">
        <f t="shared" si="5"/>
        <v>0</v>
      </c>
    </row>
    <row r="68" spans="1:9" x14ac:dyDescent="0.25">
      <c r="A68" s="8" t="s">
        <v>77</v>
      </c>
      <c r="B68" s="9"/>
      <c r="C68" s="10"/>
      <c r="D68" s="11"/>
      <c r="E68" s="11"/>
      <c r="F68" s="11"/>
      <c r="G68" s="11"/>
      <c r="H68" s="25">
        <f t="shared" si="4"/>
        <v>0</v>
      </c>
      <c r="I68" s="12">
        <f t="shared" si="5"/>
        <v>0</v>
      </c>
    </row>
    <row r="69" spans="1:9" x14ac:dyDescent="0.25">
      <c r="A69" s="8" t="s">
        <v>78</v>
      </c>
      <c r="B69" s="9"/>
      <c r="C69" s="10"/>
      <c r="D69" s="11"/>
      <c r="E69" s="11"/>
      <c r="F69" s="11"/>
      <c r="G69" s="11"/>
      <c r="H69" s="25">
        <f t="shared" si="4"/>
        <v>0</v>
      </c>
      <c r="I69" s="12">
        <f t="shared" si="5"/>
        <v>0</v>
      </c>
    </row>
    <row r="70" spans="1:9" s="5" customFormat="1" x14ac:dyDescent="0.25">
      <c r="A70" s="14" t="s">
        <v>79</v>
      </c>
      <c r="B70" s="22">
        <f t="shared" ref="B70:G70" si="6">SUM(B3:B69)</f>
        <v>0</v>
      </c>
      <c r="C70" s="23">
        <f t="shared" si="6"/>
        <v>0</v>
      </c>
      <c r="D70" s="24">
        <f t="shared" si="6"/>
        <v>0</v>
      </c>
      <c r="E70" s="24">
        <f t="shared" si="6"/>
        <v>0</v>
      </c>
      <c r="F70" s="24">
        <f t="shared" si="6"/>
        <v>0</v>
      </c>
      <c r="G70" s="24">
        <f t="shared" si="6"/>
        <v>0</v>
      </c>
      <c r="H70" s="26">
        <f>SUM(D70:G70)</f>
        <v>0</v>
      </c>
      <c r="I70" s="18">
        <f t="shared" si="5"/>
        <v>0</v>
      </c>
    </row>
    <row r="71" spans="1:9" s="5" customFormat="1" x14ac:dyDescent="0.25">
      <c r="A71" s="14"/>
      <c r="B71" s="15"/>
      <c r="C71" s="16"/>
      <c r="D71" s="17"/>
      <c r="E71" s="17"/>
      <c r="F71" s="17"/>
      <c r="G71" s="17"/>
      <c r="H71" s="27"/>
      <c r="I71" s="18"/>
    </row>
    <row r="72" spans="1:9" s="5" customFormat="1" x14ac:dyDescent="0.25">
      <c r="A72" s="14"/>
      <c r="B72" s="15"/>
      <c r="C72" s="16"/>
      <c r="D72" s="17"/>
      <c r="E72" s="17"/>
      <c r="F72" s="17"/>
      <c r="G72" s="17"/>
      <c r="H72" s="27"/>
      <c r="I72" s="18"/>
    </row>
    <row r="73" spans="1:9" x14ac:dyDescent="0.25">
      <c r="A73" s="8"/>
      <c r="B73" s="12"/>
      <c r="C73" s="12"/>
      <c r="D73" s="12"/>
      <c r="E73" s="12"/>
      <c r="F73" s="12"/>
      <c r="G73" s="12"/>
      <c r="H73" s="12"/>
      <c r="I73" s="12"/>
    </row>
    <row r="74" spans="1:9" x14ac:dyDescent="0.25">
      <c r="A74" s="19" t="s">
        <v>80</v>
      </c>
      <c r="B74" s="20"/>
      <c r="C74" s="20"/>
      <c r="D74" s="20"/>
      <c r="E74" s="20"/>
      <c r="F74" s="20"/>
      <c r="G74" s="20"/>
      <c r="H74" s="20"/>
      <c r="I74" s="20"/>
    </row>
    <row r="75" spans="1:9" x14ac:dyDescent="0.25">
      <c r="A75" s="8" t="s">
        <v>35</v>
      </c>
      <c r="B75" s="12"/>
      <c r="C75" s="12"/>
      <c r="D75" s="12"/>
      <c r="E75" s="12"/>
      <c r="F75" s="12"/>
      <c r="G75" s="12"/>
      <c r="H75" s="12"/>
      <c r="I75" s="12">
        <f>SUM(B75:G75)</f>
        <v>0</v>
      </c>
    </row>
    <row r="76" spans="1:9" x14ac:dyDescent="0.25">
      <c r="A76" s="8" t="s">
        <v>48</v>
      </c>
      <c r="B76" s="12"/>
      <c r="C76" s="12"/>
      <c r="D76" s="12"/>
      <c r="E76" s="12"/>
      <c r="F76" s="12"/>
      <c r="G76" s="12"/>
      <c r="H76" s="12"/>
      <c r="I76" s="12">
        <f>SUM(B76:G76)</f>
        <v>0</v>
      </c>
    </row>
    <row r="77" spans="1:9" x14ac:dyDescent="0.25">
      <c r="A77" s="8" t="s">
        <v>60</v>
      </c>
      <c r="B77" s="12"/>
      <c r="C77" s="12"/>
      <c r="D77" s="12"/>
      <c r="E77" s="12"/>
      <c r="F77" s="12"/>
      <c r="G77" s="12"/>
      <c r="H77" s="12"/>
      <c r="I77" s="12">
        <f>SUM(B77:G77)</f>
        <v>0</v>
      </c>
    </row>
    <row r="78" spans="1:9" x14ac:dyDescent="0.25">
      <c r="A78" s="8" t="s">
        <v>77</v>
      </c>
      <c r="B78" s="12"/>
      <c r="C78" s="12"/>
      <c r="D78" s="12"/>
      <c r="E78" s="12"/>
      <c r="F78" s="12"/>
      <c r="G78" s="12"/>
      <c r="H78" s="12"/>
      <c r="I78" s="12">
        <f>SUM(B78:G78)</f>
        <v>0</v>
      </c>
    </row>
    <row r="79" spans="1:9" x14ac:dyDescent="0.25">
      <c r="A79" s="8" t="s">
        <v>81</v>
      </c>
      <c r="B79" s="12">
        <f t="shared" ref="B79:G79" si="7">SUM(B75:B78)</f>
        <v>0</v>
      </c>
      <c r="C79" s="12">
        <f t="shared" si="7"/>
        <v>0</v>
      </c>
      <c r="D79" s="12">
        <f t="shared" si="7"/>
        <v>0</v>
      </c>
      <c r="E79" s="12">
        <f t="shared" si="7"/>
        <v>0</v>
      </c>
      <c r="F79" s="12">
        <f t="shared" si="7"/>
        <v>0</v>
      </c>
      <c r="G79" s="12">
        <f t="shared" si="7"/>
        <v>0</v>
      </c>
      <c r="H79" s="12"/>
      <c r="I79" s="12"/>
    </row>
    <row r="80" spans="1:9" x14ac:dyDescent="0.25">
      <c r="A80" s="8" t="s">
        <v>82</v>
      </c>
      <c r="B80" s="12">
        <f t="shared" ref="B80:G80" si="8">B70+B79</f>
        <v>0</v>
      </c>
      <c r="C80" s="12">
        <f t="shared" si="8"/>
        <v>0</v>
      </c>
      <c r="D80" s="12">
        <f t="shared" si="8"/>
        <v>0</v>
      </c>
      <c r="E80" s="12">
        <f t="shared" si="8"/>
        <v>0</v>
      </c>
      <c r="F80" s="12">
        <f t="shared" si="8"/>
        <v>0</v>
      </c>
      <c r="G80" s="12">
        <f t="shared" si="8"/>
        <v>0</v>
      </c>
      <c r="H80" s="12"/>
      <c r="I80" s="12"/>
    </row>
  </sheetData>
  <pageMargins left="0.75" right="0.75" top="0.75" bottom="1" header="0.5" footer="0.5"/>
  <pageSetup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80"/>
  <sheetViews>
    <sheetView zoomScaleNormal="100" workbookViewId="0">
      <pane xSplit="1" ySplit="2" topLeftCell="B57" activePane="bottomRight" state="frozen"/>
      <selection pane="topRight" activeCell="B1" sqref="B1"/>
      <selection pane="bottomLeft" activeCell="A3" sqref="A3"/>
      <selection pane="bottomRight" activeCell="B3" sqref="B3:G69"/>
    </sheetView>
  </sheetViews>
  <sheetFormatPr defaultColWidth="9.140625" defaultRowHeight="15.75" x14ac:dyDescent="0.25"/>
  <cols>
    <col min="1" max="1" width="42.7109375" style="1" customWidth="1"/>
    <col min="2" max="2" width="15" style="2" customWidth="1"/>
    <col min="3" max="3" width="13.85546875" style="2" customWidth="1"/>
    <col min="4" max="4" width="14" style="2" bestFit="1" customWidth="1"/>
    <col min="5" max="7" width="12.7109375" style="2" bestFit="1" customWidth="1"/>
    <col min="8" max="8" width="12.7109375" style="2" customWidth="1"/>
    <col min="9" max="9" width="14" style="2" customWidth="1"/>
    <col min="10" max="16384" width="9.140625" style="1"/>
  </cols>
  <sheetData>
    <row r="1" spans="1:9" x14ac:dyDescent="0.25">
      <c r="A1" s="3" t="s">
        <v>96</v>
      </c>
      <c r="B1" s="21"/>
      <c r="C1" s="4"/>
      <c r="D1" s="4"/>
      <c r="E1" s="4"/>
      <c r="F1" s="4"/>
      <c r="G1" s="4"/>
      <c r="H1" s="4"/>
      <c r="I1" s="4"/>
    </row>
    <row r="2" spans="1:9" s="6" customFormat="1" ht="63" x14ac:dyDescent="0.25">
      <c r="A2" s="7" t="s">
        <v>3</v>
      </c>
      <c r="B2" s="28" t="s">
        <v>4</v>
      </c>
      <c r="C2" s="29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1" t="s">
        <v>10</v>
      </c>
      <c r="I2" s="32" t="s">
        <v>11</v>
      </c>
    </row>
    <row r="3" spans="1:9" x14ac:dyDescent="0.25">
      <c r="A3" s="8" t="s">
        <v>13</v>
      </c>
      <c r="B3" s="9"/>
      <c r="C3" s="10"/>
      <c r="D3" s="11"/>
      <c r="E3" s="11"/>
      <c r="F3" s="11"/>
      <c r="G3" s="11"/>
      <c r="H3" s="25">
        <f t="shared" ref="H3:H65" si="0">SUM(D3+E3+F3+G3)</f>
        <v>0</v>
      </c>
      <c r="I3" s="12">
        <f t="shared" ref="I3:I69" si="1">SUM(B3:G3)</f>
        <v>0</v>
      </c>
    </row>
    <row r="4" spans="1:9" x14ac:dyDescent="0.25">
      <c r="A4" s="8" t="s">
        <v>14</v>
      </c>
      <c r="B4" s="9"/>
      <c r="C4" s="10"/>
      <c r="D4" s="11"/>
      <c r="E4" s="11"/>
      <c r="F4" s="11"/>
      <c r="G4" s="11"/>
      <c r="H4" s="25">
        <f t="shared" si="0"/>
        <v>0</v>
      </c>
      <c r="I4" s="12">
        <f t="shared" si="1"/>
        <v>0</v>
      </c>
    </row>
    <row r="5" spans="1:9" x14ac:dyDescent="0.25">
      <c r="A5" s="8" t="s">
        <v>15</v>
      </c>
      <c r="B5" s="9"/>
      <c r="C5" s="10"/>
      <c r="D5" s="11"/>
      <c r="E5" s="11"/>
      <c r="F5" s="11"/>
      <c r="G5" s="11"/>
      <c r="H5" s="25">
        <f t="shared" si="0"/>
        <v>0</v>
      </c>
      <c r="I5" s="12">
        <f t="shared" si="1"/>
        <v>0</v>
      </c>
    </row>
    <row r="6" spans="1:9" x14ac:dyDescent="0.25">
      <c r="A6" s="8" t="s">
        <v>16</v>
      </c>
      <c r="B6" s="9"/>
      <c r="C6" s="10"/>
      <c r="D6" s="11"/>
      <c r="E6" s="11"/>
      <c r="F6" s="11"/>
      <c r="G6" s="11"/>
      <c r="H6" s="25">
        <f t="shared" si="0"/>
        <v>0</v>
      </c>
      <c r="I6" s="12">
        <f t="shared" si="1"/>
        <v>0</v>
      </c>
    </row>
    <row r="7" spans="1:9" x14ac:dyDescent="0.25">
      <c r="A7" s="8" t="s">
        <v>17</v>
      </c>
      <c r="B7" s="9"/>
      <c r="C7" s="10"/>
      <c r="D7" s="11"/>
      <c r="E7" s="11"/>
      <c r="F7" s="11"/>
      <c r="G7" s="11"/>
      <c r="H7" s="25">
        <f t="shared" si="0"/>
        <v>0</v>
      </c>
      <c r="I7" s="12">
        <f t="shared" si="1"/>
        <v>0</v>
      </c>
    </row>
    <row r="8" spans="1:9" x14ac:dyDescent="0.25">
      <c r="A8" s="8" t="s">
        <v>18</v>
      </c>
      <c r="B8" s="9"/>
      <c r="C8" s="10"/>
      <c r="D8" s="11"/>
      <c r="E8" s="11"/>
      <c r="F8" s="11"/>
      <c r="G8" s="11"/>
      <c r="H8" s="25">
        <f t="shared" si="0"/>
        <v>0</v>
      </c>
      <c r="I8" s="12">
        <f t="shared" si="1"/>
        <v>0</v>
      </c>
    </row>
    <row r="9" spans="1:9" x14ac:dyDescent="0.25">
      <c r="A9" s="8" t="s">
        <v>19</v>
      </c>
      <c r="B9" s="9"/>
      <c r="C9" s="10"/>
      <c r="D9" s="11"/>
      <c r="E9" s="11"/>
      <c r="F9" s="11"/>
      <c r="G9" s="11"/>
      <c r="H9" s="25">
        <f t="shared" si="0"/>
        <v>0</v>
      </c>
      <c r="I9" s="12">
        <f t="shared" si="1"/>
        <v>0</v>
      </c>
    </row>
    <row r="10" spans="1:9" x14ac:dyDescent="0.25">
      <c r="A10" s="8" t="s">
        <v>20</v>
      </c>
      <c r="B10" s="9"/>
      <c r="C10" s="10"/>
      <c r="D10" s="11"/>
      <c r="E10" s="11"/>
      <c r="F10" s="11"/>
      <c r="G10" s="11"/>
      <c r="H10" s="25">
        <f t="shared" si="0"/>
        <v>0</v>
      </c>
      <c r="I10" s="12">
        <f t="shared" si="1"/>
        <v>0</v>
      </c>
    </row>
    <row r="11" spans="1:9" x14ac:dyDescent="0.25">
      <c r="A11" s="8" t="s">
        <v>21</v>
      </c>
      <c r="B11" s="9"/>
      <c r="C11" s="10"/>
      <c r="D11" s="11"/>
      <c r="E11" s="11"/>
      <c r="F11" s="11"/>
      <c r="G11" s="11"/>
      <c r="H11" s="25">
        <f t="shared" si="0"/>
        <v>0</v>
      </c>
      <c r="I11" s="12">
        <f t="shared" si="1"/>
        <v>0</v>
      </c>
    </row>
    <row r="12" spans="1:9" x14ac:dyDescent="0.25">
      <c r="A12" s="8" t="s">
        <v>22</v>
      </c>
      <c r="B12" s="9"/>
      <c r="C12" s="10"/>
      <c r="D12" s="11"/>
      <c r="E12" s="11"/>
      <c r="F12" s="11"/>
      <c r="G12" s="11"/>
      <c r="H12" s="25">
        <f t="shared" si="0"/>
        <v>0</v>
      </c>
      <c r="I12" s="12">
        <f t="shared" si="1"/>
        <v>0</v>
      </c>
    </row>
    <row r="13" spans="1:9" x14ac:dyDescent="0.25">
      <c r="A13" s="8" t="s">
        <v>23</v>
      </c>
      <c r="B13" s="9"/>
      <c r="C13" s="10"/>
      <c r="D13" s="11"/>
      <c r="E13" s="11"/>
      <c r="F13" s="11"/>
      <c r="G13" s="11"/>
      <c r="H13" s="25">
        <f t="shared" si="0"/>
        <v>0</v>
      </c>
      <c r="I13" s="12">
        <f t="shared" si="1"/>
        <v>0</v>
      </c>
    </row>
    <row r="14" spans="1:9" x14ac:dyDescent="0.25">
      <c r="A14" s="8" t="s">
        <v>24</v>
      </c>
      <c r="B14" s="9"/>
      <c r="C14" s="10"/>
      <c r="D14" s="11"/>
      <c r="E14" s="11"/>
      <c r="F14" s="11"/>
      <c r="G14" s="11"/>
      <c r="H14" s="25">
        <f t="shared" si="0"/>
        <v>0</v>
      </c>
      <c r="I14" s="12">
        <f t="shared" si="1"/>
        <v>0</v>
      </c>
    </row>
    <row r="15" spans="1:9" x14ac:dyDescent="0.25">
      <c r="A15" s="8" t="s">
        <v>25</v>
      </c>
      <c r="B15" s="9"/>
      <c r="C15" s="10"/>
      <c r="D15" s="11"/>
      <c r="E15" s="11"/>
      <c r="F15" s="11"/>
      <c r="G15" s="11"/>
      <c r="H15" s="25">
        <f t="shared" si="0"/>
        <v>0</v>
      </c>
      <c r="I15" s="12">
        <f t="shared" si="1"/>
        <v>0</v>
      </c>
    </row>
    <row r="16" spans="1:9" x14ac:dyDescent="0.25">
      <c r="A16" s="8" t="s">
        <v>26</v>
      </c>
      <c r="B16" s="9"/>
      <c r="C16" s="10"/>
      <c r="D16" s="11"/>
      <c r="E16" s="11"/>
      <c r="F16" s="11"/>
      <c r="G16" s="11"/>
      <c r="H16" s="25">
        <f t="shared" si="0"/>
        <v>0</v>
      </c>
      <c r="I16" s="12">
        <f t="shared" si="1"/>
        <v>0</v>
      </c>
    </row>
    <row r="17" spans="1:9" x14ac:dyDescent="0.25">
      <c r="A17" s="8" t="s">
        <v>27</v>
      </c>
      <c r="B17" s="9"/>
      <c r="C17" s="10"/>
      <c r="D17" s="11"/>
      <c r="E17" s="11"/>
      <c r="F17" s="11"/>
      <c r="G17" s="11"/>
      <c r="H17" s="25">
        <f t="shared" si="0"/>
        <v>0</v>
      </c>
      <c r="I17" s="12">
        <f t="shared" si="1"/>
        <v>0</v>
      </c>
    </row>
    <row r="18" spans="1:9" x14ac:dyDescent="0.25">
      <c r="A18" s="8" t="s">
        <v>28</v>
      </c>
      <c r="B18" s="9"/>
      <c r="C18" s="10"/>
      <c r="D18" s="11"/>
      <c r="E18" s="11"/>
      <c r="F18" s="11"/>
      <c r="G18" s="11"/>
      <c r="H18" s="25">
        <f t="shared" si="0"/>
        <v>0</v>
      </c>
      <c r="I18" s="12">
        <f t="shared" si="1"/>
        <v>0</v>
      </c>
    </row>
    <row r="19" spans="1:9" x14ac:dyDescent="0.25">
      <c r="A19" s="8" t="s">
        <v>29</v>
      </c>
      <c r="B19" s="9"/>
      <c r="C19" s="10"/>
      <c r="D19" s="11"/>
      <c r="E19" s="11"/>
      <c r="F19" s="11"/>
      <c r="G19" s="11"/>
      <c r="H19" s="25">
        <f t="shared" si="0"/>
        <v>0</v>
      </c>
      <c r="I19" s="12">
        <f t="shared" si="1"/>
        <v>0</v>
      </c>
    </row>
    <row r="20" spans="1:9" x14ac:dyDescent="0.25">
      <c r="A20" s="8" t="s">
        <v>30</v>
      </c>
      <c r="B20" s="9"/>
      <c r="C20" s="10"/>
      <c r="D20" s="11"/>
      <c r="E20" s="11"/>
      <c r="F20" s="11"/>
      <c r="G20" s="11"/>
      <c r="H20" s="25">
        <f t="shared" si="0"/>
        <v>0</v>
      </c>
      <c r="I20" s="12">
        <f t="shared" si="1"/>
        <v>0</v>
      </c>
    </row>
    <row r="21" spans="1:9" x14ac:dyDescent="0.25">
      <c r="A21" s="8" t="s">
        <v>83</v>
      </c>
      <c r="B21" s="9"/>
      <c r="C21" s="10"/>
      <c r="D21" s="11"/>
      <c r="E21" s="11"/>
      <c r="F21" s="11"/>
      <c r="G21" s="11"/>
      <c r="H21" s="25">
        <f t="shared" si="0"/>
        <v>0</v>
      </c>
      <c r="I21" s="12">
        <f t="shared" si="1"/>
        <v>0</v>
      </c>
    </row>
    <row r="22" spans="1:9" x14ac:dyDescent="0.25">
      <c r="A22" s="8" t="s">
        <v>31</v>
      </c>
      <c r="B22" s="9"/>
      <c r="C22" s="10"/>
      <c r="D22" s="11"/>
      <c r="E22" s="11"/>
      <c r="F22" s="11"/>
      <c r="G22" s="11"/>
      <c r="H22" s="25">
        <f t="shared" si="0"/>
        <v>0</v>
      </c>
      <c r="I22" s="12">
        <f t="shared" si="1"/>
        <v>0</v>
      </c>
    </row>
    <row r="23" spans="1:9" x14ac:dyDescent="0.25">
      <c r="A23" s="8" t="s">
        <v>32</v>
      </c>
      <c r="B23" s="9"/>
      <c r="C23" s="10"/>
      <c r="D23" s="11"/>
      <c r="E23" s="11"/>
      <c r="F23" s="11"/>
      <c r="G23" s="11"/>
      <c r="H23" s="25">
        <f t="shared" si="0"/>
        <v>0</v>
      </c>
      <c r="I23" s="12">
        <f t="shared" si="1"/>
        <v>0</v>
      </c>
    </row>
    <row r="24" spans="1:9" x14ac:dyDescent="0.25">
      <c r="A24" s="8" t="s">
        <v>33</v>
      </c>
      <c r="B24" s="9"/>
      <c r="C24" s="10"/>
      <c r="D24" s="11"/>
      <c r="E24" s="11"/>
      <c r="F24" s="11"/>
      <c r="G24" s="11"/>
      <c r="H24" s="25">
        <f t="shared" si="0"/>
        <v>0</v>
      </c>
      <c r="I24" s="12">
        <f t="shared" si="1"/>
        <v>0</v>
      </c>
    </row>
    <row r="25" spans="1:9" x14ac:dyDescent="0.25">
      <c r="A25" s="8" t="s">
        <v>34</v>
      </c>
      <c r="B25" s="9"/>
      <c r="C25" s="10"/>
      <c r="D25" s="11"/>
      <c r="E25" s="11"/>
      <c r="F25" s="11"/>
      <c r="G25" s="11"/>
      <c r="H25" s="25">
        <f t="shared" si="0"/>
        <v>0</v>
      </c>
      <c r="I25" s="12">
        <f t="shared" si="1"/>
        <v>0</v>
      </c>
    </row>
    <row r="26" spans="1:9" x14ac:dyDescent="0.25">
      <c r="A26" s="8" t="s">
        <v>35</v>
      </c>
      <c r="B26" s="9"/>
      <c r="C26" s="10"/>
      <c r="D26" s="11"/>
      <c r="E26" s="11"/>
      <c r="F26" s="11"/>
      <c r="G26" s="11"/>
      <c r="H26" s="25">
        <f t="shared" si="0"/>
        <v>0</v>
      </c>
      <c r="I26" s="12">
        <f t="shared" si="1"/>
        <v>0</v>
      </c>
    </row>
    <row r="27" spans="1:9" x14ac:dyDescent="0.25">
      <c r="A27" s="8" t="s">
        <v>36</v>
      </c>
      <c r="B27" s="9"/>
      <c r="C27" s="10"/>
      <c r="D27" s="11"/>
      <c r="E27" s="11"/>
      <c r="F27" s="11"/>
      <c r="G27" s="11"/>
      <c r="H27" s="25">
        <f t="shared" si="0"/>
        <v>0</v>
      </c>
      <c r="I27" s="12">
        <f t="shared" si="1"/>
        <v>0</v>
      </c>
    </row>
    <row r="28" spans="1:9" x14ac:dyDescent="0.25">
      <c r="A28" s="8" t="s">
        <v>37</v>
      </c>
      <c r="B28" s="9"/>
      <c r="C28" s="10"/>
      <c r="D28" s="11"/>
      <c r="E28" s="11"/>
      <c r="F28" s="11"/>
      <c r="G28" s="11"/>
      <c r="H28" s="25">
        <f t="shared" si="0"/>
        <v>0</v>
      </c>
      <c r="I28" s="12">
        <f t="shared" si="1"/>
        <v>0</v>
      </c>
    </row>
    <row r="29" spans="1:9" x14ac:dyDescent="0.25">
      <c r="A29" s="8" t="s">
        <v>38</v>
      </c>
      <c r="B29" s="9"/>
      <c r="C29" s="10"/>
      <c r="D29" s="11"/>
      <c r="E29" s="11"/>
      <c r="F29" s="11"/>
      <c r="G29" s="11"/>
      <c r="H29" s="25">
        <f t="shared" si="0"/>
        <v>0</v>
      </c>
      <c r="I29" s="12">
        <f t="shared" si="1"/>
        <v>0</v>
      </c>
    </row>
    <row r="30" spans="1:9" x14ac:dyDescent="0.25">
      <c r="A30" s="8" t="s">
        <v>39</v>
      </c>
      <c r="B30" s="9"/>
      <c r="C30" s="10"/>
      <c r="D30" s="11"/>
      <c r="E30" s="11"/>
      <c r="F30" s="11"/>
      <c r="G30" s="11"/>
      <c r="H30" s="25">
        <f t="shared" si="0"/>
        <v>0</v>
      </c>
      <c r="I30" s="12">
        <f t="shared" si="1"/>
        <v>0</v>
      </c>
    </row>
    <row r="31" spans="1:9" x14ac:dyDescent="0.25">
      <c r="A31" s="8" t="s">
        <v>40</v>
      </c>
      <c r="B31" s="9"/>
      <c r="C31" s="10"/>
      <c r="D31" s="11"/>
      <c r="E31" s="11"/>
      <c r="F31" s="11"/>
      <c r="G31" s="11"/>
      <c r="H31" s="25">
        <f t="shared" si="0"/>
        <v>0</v>
      </c>
      <c r="I31" s="12">
        <f t="shared" si="1"/>
        <v>0</v>
      </c>
    </row>
    <row r="32" spans="1:9" x14ac:dyDescent="0.25">
      <c r="A32" s="8" t="s">
        <v>41</v>
      </c>
      <c r="B32" s="9"/>
      <c r="C32" s="10"/>
      <c r="D32" s="11"/>
      <c r="E32" s="11"/>
      <c r="F32" s="11"/>
      <c r="G32" s="11"/>
      <c r="H32" s="25">
        <f t="shared" si="0"/>
        <v>0</v>
      </c>
      <c r="I32" s="12">
        <f t="shared" si="1"/>
        <v>0</v>
      </c>
    </row>
    <row r="33" spans="1:11" x14ac:dyDescent="0.25">
      <c r="A33" s="8" t="s">
        <v>42</v>
      </c>
      <c r="B33" s="9"/>
      <c r="C33" s="10"/>
      <c r="D33" s="11"/>
      <c r="E33" s="11"/>
      <c r="F33" s="11"/>
      <c r="G33" s="11"/>
      <c r="H33" s="25">
        <f t="shared" si="0"/>
        <v>0</v>
      </c>
      <c r="I33" s="12">
        <f t="shared" si="1"/>
        <v>0</v>
      </c>
    </row>
    <row r="34" spans="1:11" x14ac:dyDescent="0.25">
      <c r="A34" s="8" t="s">
        <v>43</v>
      </c>
      <c r="B34" s="9"/>
      <c r="C34" s="10"/>
      <c r="D34" s="11"/>
      <c r="E34" s="11"/>
      <c r="F34" s="11"/>
      <c r="G34" s="11"/>
      <c r="H34" s="25">
        <f t="shared" si="0"/>
        <v>0</v>
      </c>
      <c r="I34" s="12">
        <f t="shared" si="1"/>
        <v>0</v>
      </c>
    </row>
    <row r="35" spans="1:11" x14ac:dyDescent="0.25">
      <c r="A35" s="8" t="s">
        <v>44</v>
      </c>
      <c r="B35" s="9"/>
      <c r="C35" s="10"/>
      <c r="D35" s="11"/>
      <c r="E35" s="11"/>
      <c r="F35" s="11"/>
      <c r="G35" s="11"/>
      <c r="H35" s="25">
        <f t="shared" si="0"/>
        <v>0</v>
      </c>
      <c r="I35" s="12">
        <f t="shared" si="1"/>
        <v>0</v>
      </c>
    </row>
    <row r="36" spans="1:11" x14ac:dyDescent="0.25">
      <c r="A36" s="8" t="s">
        <v>45</v>
      </c>
      <c r="B36" s="9"/>
      <c r="C36" s="10"/>
      <c r="D36" s="11"/>
      <c r="E36" s="11"/>
      <c r="F36" s="11"/>
      <c r="G36" s="11"/>
      <c r="H36" s="25">
        <f t="shared" si="0"/>
        <v>0</v>
      </c>
      <c r="I36" s="12">
        <f t="shared" si="1"/>
        <v>0</v>
      </c>
    </row>
    <row r="37" spans="1:11" x14ac:dyDescent="0.25">
      <c r="A37" s="8" t="s">
        <v>46</v>
      </c>
      <c r="B37" s="9"/>
      <c r="C37" s="10"/>
      <c r="D37" s="11"/>
      <c r="E37" s="11"/>
      <c r="F37" s="11"/>
      <c r="G37" s="11"/>
      <c r="H37" s="25">
        <f t="shared" si="0"/>
        <v>0</v>
      </c>
      <c r="I37" s="12">
        <f t="shared" si="1"/>
        <v>0</v>
      </c>
    </row>
    <row r="38" spans="1:11" x14ac:dyDescent="0.25">
      <c r="A38" s="8" t="s">
        <v>47</v>
      </c>
      <c r="B38" s="9"/>
      <c r="C38" s="10"/>
      <c r="D38" s="11"/>
      <c r="E38" s="11"/>
      <c r="F38" s="11"/>
      <c r="G38" s="11"/>
      <c r="H38" s="25">
        <f t="shared" si="0"/>
        <v>0</v>
      </c>
      <c r="I38" s="12">
        <f t="shared" si="1"/>
        <v>0</v>
      </c>
    </row>
    <row r="39" spans="1:11" x14ac:dyDescent="0.25">
      <c r="A39" s="8" t="s">
        <v>48</v>
      </c>
      <c r="B39" s="9"/>
      <c r="C39" s="10"/>
      <c r="D39" s="11"/>
      <c r="E39" s="11"/>
      <c r="F39" s="11"/>
      <c r="G39" s="11"/>
      <c r="H39" s="25">
        <f t="shared" si="0"/>
        <v>0</v>
      </c>
      <c r="I39" s="12">
        <f t="shared" si="1"/>
        <v>0</v>
      </c>
      <c r="K39" s="1" t="s">
        <v>97</v>
      </c>
    </row>
    <row r="40" spans="1:11" x14ac:dyDescent="0.25">
      <c r="A40" s="8" t="s">
        <v>49</v>
      </c>
      <c r="B40" s="9"/>
      <c r="C40" s="10"/>
      <c r="D40" s="11"/>
      <c r="E40" s="11"/>
      <c r="F40" s="11"/>
      <c r="G40" s="11"/>
      <c r="H40" s="25">
        <f t="shared" si="0"/>
        <v>0</v>
      </c>
      <c r="I40" s="12">
        <f t="shared" si="1"/>
        <v>0</v>
      </c>
    </row>
    <row r="41" spans="1:11" x14ac:dyDescent="0.25">
      <c r="A41" s="8" t="s">
        <v>50</v>
      </c>
      <c r="B41" s="9"/>
      <c r="C41" s="10"/>
      <c r="D41" s="11"/>
      <c r="E41" s="11"/>
      <c r="F41" s="11"/>
      <c r="G41" s="11"/>
      <c r="H41" s="25">
        <f t="shared" si="0"/>
        <v>0</v>
      </c>
      <c r="I41" s="12">
        <f t="shared" si="1"/>
        <v>0</v>
      </c>
    </row>
    <row r="42" spans="1:11" x14ac:dyDescent="0.25">
      <c r="A42" s="8" t="s">
        <v>51</v>
      </c>
      <c r="B42" s="9"/>
      <c r="C42" s="10"/>
      <c r="D42" s="11"/>
      <c r="E42" s="11"/>
      <c r="F42" s="11"/>
      <c r="G42" s="11"/>
      <c r="H42" s="25">
        <f t="shared" si="0"/>
        <v>0</v>
      </c>
      <c r="I42" s="12">
        <f t="shared" si="1"/>
        <v>0</v>
      </c>
    </row>
    <row r="43" spans="1:11" x14ac:dyDescent="0.25">
      <c r="A43" s="8" t="s">
        <v>52</v>
      </c>
      <c r="B43" s="9"/>
      <c r="C43" s="10"/>
      <c r="D43" s="11"/>
      <c r="E43" s="11"/>
      <c r="F43" s="11"/>
      <c r="G43" s="11"/>
      <c r="H43" s="25">
        <f t="shared" si="0"/>
        <v>0</v>
      </c>
      <c r="I43" s="12">
        <f t="shared" si="1"/>
        <v>0</v>
      </c>
    </row>
    <row r="44" spans="1:11" x14ac:dyDescent="0.25">
      <c r="A44" s="8" t="s">
        <v>53</v>
      </c>
      <c r="B44" s="9"/>
      <c r="C44" s="10"/>
      <c r="D44" s="11"/>
      <c r="E44" s="11"/>
      <c r="F44" s="11"/>
      <c r="G44" s="11"/>
      <c r="H44" s="25">
        <f t="shared" si="0"/>
        <v>0</v>
      </c>
      <c r="I44" s="12">
        <f t="shared" si="1"/>
        <v>0</v>
      </c>
    </row>
    <row r="45" spans="1:11" x14ac:dyDescent="0.25">
      <c r="A45" s="8" t="s">
        <v>54</v>
      </c>
      <c r="B45" s="9"/>
      <c r="C45" s="10"/>
      <c r="D45" s="11"/>
      <c r="E45" s="11"/>
      <c r="F45" s="11"/>
      <c r="G45" s="11"/>
      <c r="H45" s="25">
        <f t="shared" si="0"/>
        <v>0</v>
      </c>
      <c r="I45" s="12">
        <f t="shared" si="1"/>
        <v>0</v>
      </c>
    </row>
    <row r="46" spans="1:11" x14ac:dyDescent="0.25">
      <c r="A46" s="8" t="s">
        <v>55</v>
      </c>
      <c r="B46" s="9"/>
      <c r="C46" s="10"/>
      <c r="D46" s="11"/>
      <c r="E46" s="11"/>
      <c r="F46" s="11"/>
      <c r="G46" s="11"/>
      <c r="H46" s="25">
        <f t="shared" si="0"/>
        <v>0</v>
      </c>
      <c r="I46" s="12">
        <f>SUM(B46:G46)</f>
        <v>0</v>
      </c>
    </row>
    <row r="47" spans="1:11" x14ac:dyDescent="0.25">
      <c r="A47" s="8" t="s">
        <v>56</v>
      </c>
      <c r="B47" s="9"/>
      <c r="C47" s="10"/>
      <c r="D47" s="11"/>
      <c r="E47" s="11"/>
      <c r="F47" s="11"/>
      <c r="G47" s="11"/>
      <c r="H47" s="25">
        <f t="shared" si="0"/>
        <v>0</v>
      </c>
      <c r="I47" s="12">
        <f>SUM(B47:G47)</f>
        <v>0</v>
      </c>
    </row>
    <row r="48" spans="1:11" x14ac:dyDescent="0.25">
      <c r="A48" s="8" t="s">
        <v>57</v>
      </c>
      <c r="B48" s="9"/>
      <c r="C48" s="10"/>
      <c r="D48" s="13"/>
      <c r="E48" s="13"/>
      <c r="F48" s="13"/>
      <c r="G48" s="13"/>
      <c r="H48" s="25">
        <f t="shared" si="0"/>
        <v>0</v>
      </c>
      <c r="I48" s="8"/>
    </row>
    <row r="49" spans="1:9" x14ac:dyDescent="0.25">
      <c r="A49" s="8" t="s">
        <v>58</v>
      </c>
      <c r="B49" s="9"/>
      <c r="C49" s="10"/>
      <c r="D49" s="11"/>
      <c r="E49" s="11"/>
      <c r="F49" s="11"/>
      <c r="G49" s="11"/>
      <c r="H49" s="25">
        <f t="shared" si="0"/>
        <v>0</v>
      </c>
      <c r="I49" s="12">
        <f t="shared" si="1"/>
        <v>0</v>
      </c>
    </row>
    <row r="50" spans="1:9" x14ac:dyDescent="0.25">
      <c r="A50" s="8" t="s">
        <v>59</v>
      </c>
      <c r="B50" s="9"/>
      <c r="C50" s="10"/>
      <c r="D50" s="11"/>
      <c r="E50" s="11"/>
      <c r="F50" s="11"/>
      <c r="G50" s="11"/>
      <c r="H50" s="25">
        <f t="shared" si="0"/>
        <v>0</v>
      </c>
      <c r="I50" s="12">
        <f t="shared" si="1"/>
        <v>0</v>
      </c>
    </row>
    <row r="51" spans="1:9" x14ac:dyDescent="0.25">
      <c r="A51" s="8" t="s">
        <v>60</v>
      </c>
      <c r="B51" s="9"/>
      <c r="C51" s="10"/>
      <c r="D51" s="11"/>
      <c r="E51" s="11"/>
      <c r="F51" s="11"/>
      <c r="G51" s="11"/>
      <c r="H51" s="25">
        <f t="shared" si="0"/>
        <v>0</v>
      </c>
      <c r="I51" s="12">
        <f t="shared" si="1"/>
        <v>0</v>
      </c>
    </row>
    <row r="52" spans="1:9" x14ac:dyDescent="0.25">
      <c r="A52" s="8" t="s">
        <v>61</v>
      </c>
      <c r="B52" s="9"/>
      <c r="C52" s="10"/>
      <c r="D52" s="11"/>
      <c r="E52" s="11"/>
      <c r="F52" s="11"/>
      <c r="G52" s="11"/>
      <c r="H52" s="25">
        <f t="shared" si="0"/>
        <v>0</v>
      </c>
      <c r="I52" s="12">
        <f t="shared" si="1"/>
        <v>0</v>
      </c>
    </row>
    <row r="53" spans="1:9" x14ac:dyDescent="0.25">
      <c r="A53" s="8" t="s">
        <v>62</v>
      </c>
      <c r="B53" s="9"/>
      <c r="C53" s="10"/>
      <c r="D53" s="11"/>
      <c r="E53" s="11"/>
      <c r="F53" s="11"/>
      <c r="G53" s="11"/>
      <c r="H53" s="25">
        <f t="shared" si="0"/>
        <v>0</v>
      </c>
      <c r="I53" s="12"/>
    </row>
    <row r="54" spans="1:9" x14ac:dyDescent="0.25">
      <c r="A54" s="8" t="s">
        <v>63</v>
      </c>
      <c r="B54" s="9"/>
      <c r="C54" s="10"/>
      <c r="D54" s="11"/>
      <c r="E54" s="11"/>
      <c r="F54" s="11"/>
      <c r="G54" s="11"/>
      <c r="H54" s="25">
        <f t="shared" si="0"/>
        <v>0</v>
      </c>
      <c r="I54" s="12">
        <f t="shared" si="1"/>
        <v>0</v>
      </c>
    </row>
    <row r="55" spans="1:9" x14ac:dyDescent="0.25">
      <c r="A55" s="8" t="s">
        <v>64</v>
      </c>
      <c r="B55" s="9"/>
      <c r="C55" s="10"/>
      <c r="D55" s="11"/>
      <c r="E55" s="11"/>
      <c r="F55" s="11"/>
      <c r="G55" s="11"/>
      <c r="H55" s="25">
        <f t="shared" si="0"/>
        <v>0</v>
      </c>
      <c r="I55" s="12">
        <f t="shared" si="1"/>
        <v>0</v>
      </c>
    </row>
    <row r="56" spans="1:9" x14ac:dyDescent="0.25">
      <c r="A56" s="8" t="s">
        <v>65</v>
      </c>
      <c r="B56" s="9"/>
      <c r="C56" s="10"/>
      <c r="D56" s="11"/>
      <c r="E56" s="11"/>
      <c r="F56" s="11"/>
      <c r="G56" s="11"/>
      <c r="H56" s="25">
        <f t="shared" si="0"/>
        <v>0</v>
      </c>
      <c r="I56" s="12">
        <f t="shared" si="1"/>
        <v>0</v>
      </c>
    </row>
    <row r="57" spans="1:9" x14ac:dyDescent="0.25">
      <c r="A57" s="8" t="s">
        <v>66</v>
      </c>
      <c r="B57" s="9"/>
      <c r="C57" s="10"/>
      <c r="D57" s="11"/>
      <c r="E57" s="11"/>
      <c r="F57" s="11"/>
      <c r="G57" s="11"/>
      <c r="H57" s="25">
        <f t="shared" si="0"/>
        <v>0</v>
      </c>
      <c r="I57" s="12">
        <f t="shared" si="1"/>
        <v>0</v>
      </c>
    </row>
    <row r="58" spans="1:9" x14ac:dyDescent="0.25">
      <c r="A58" s="8" t="s">
        <v>67</v>
      </c>
      <c r="B58" s="9"/>
      <c r="C58" s="10"/>
      <c r="D58" s="11"/>
      <c r="E58" s="11"/>
      <c r="F58" s="11"/>
      <c r="G58" s="11"/>
      <c r="H58" s="25">
        <f t="shared" si="0"/>
        <v>0</v>
      </c>
      <c r="I58" s="12">
        <f t="shared" si="1"/>
        <v>0</v>
      </c>
    </row>
    <row r="59" spans="1:9" x14ac:dyDescent="0.25">
      <c r="A59" s="8" t="s">
        <v>68</v>
      </c>
      <c r="B59" s="9"/>
      <c r="C59" s="10"/>
      <c r="D59" s="11"/>
      <c r="E59" s="11"/>
      <c r="F59" s="11"/>
      <c r="G59" s="11"/>
      <c r="H59" s="25">
        <f t="shared" si="0"/>
        <v>0</v>
      </c>
      <c r="I59" s="12">
        <f t="shared" si="1"/>
        <v>0</v>
      </c>
    </row>
    <row r="60" spans="1:9" x14ac:dyDescent="0.25">
      <c r="A60" s="8" t="s">
        <v>69</v>
      </c>
      <c r="B60" s="9"/>
      <c r="C60" s="10"/>
      <c r="D60" s="11"/>
      <c r="E60" s="11"/>
      <c r="F60" s="11"/>
      <c r="G60" s="11"/>
      <c r="H60" s="25">
        <f t="shared" si="0"/>
        <v>0</v>
      </c>
      <c r="I60" s="12">
        <f t="shared" si="1"/>
        <v>0</v>
      </c>
    </row>
    <row r="61" spans="1:9" x14ac:dyDescent="0.25">
      <c r="A61" s="8" t="s">
        <v>70</v>
      </c>
      <c r="B61" s="9"/>
      <c r="C61" s="10"/>
      <c r="D61" s="11"/>
      <c r="E61" s="11"/>
      <c r="F61" s="11"/>
      <c r="G61" s="11"/>
      <c r="H61" s="25">
        <f t="shared" si="0"/>
        <v>0</v>
      </c>
      <c r="I61" s="12">
        <f t="shared" si="1"/>
        <v>0</v>
      </c>
    </row>
    <row r="62" spans="1:9" x14ac:dyDescent="0.25">
      <c r="A62" s="8" t="s">
        <v>71</v>
      </c>
      <c r="B62" s="9"/>
      <c r="C62" s="10"/>
      <c r="D62" s="11"/>
      <c r="E62" s="11"/>
      <c r="F62" s="11"/>
      <c r="G62" s="11"/>
      <c r="H62" s="25">
        <f t="shared" si="0"/>
        <v>0</v>
      </c>
      <c r="I62" s="12">
        <f t="shared" si="1"/>
        <v>0</v>
      </c>
    </row>
    <row r="63" spans="1:9" x14ac:dyDescent="0.25">
      <c r="A63" s="8" t="s">
        <v>72</v>
      </c>
      <c r="B63" s="9"/>
      <c r="C63" s="10"/>
      <c r="D63" s="11"/>
      <c r="E63" s="11"/>
      <c r="F63" s="11"/>
      <c r="G63" s="11"/>
      <c r="H63" s="25">
        <f t="shared" si="0"/>
        <v>0</v>
      </c>
      <c r="I63" s="12">
        <f t="shared" si="1"/>
        <v>0</v>
      </c>
    </row>
    <row r="64" spans="1:9" x14ac:dyDescent="0.25">
      <c r="A64" s="8" t="s">
        <v>73</v>
      </c>
      <c r="B64" s="9"/>
      <c r="C64" s="10"/>
      <c r="D64" s="11"/>
      <c r="E64" s="11"/>
      <c r="F64" s="11"/>
      <c r="G64" s="11"/>
      <c r="H64" s="25">
        <f t="shared" si="0"/>
        <v>0</v>
      </c>
      <c r="I64" s="12">
        <f t="shared" si="1"/>
        <v>0</v>
      </c>
    </row>
    <row r="65" spans="1:9" x14ac:dyDescent="0.25">
      <c r="A65" s="8" t="s">
        <v>74</v>
      </c>
      <c r="B65" s="9"/>
      <c r="C65" s="10"/>
      <c r="D65" s="11"/>
      <c r="E65" s="11"/>
      <c r="F65" s="11"/>
      <c r="G65" s="11"/>
      <c r="H65" s="25">
        <f t="shared" si="0"/>
        <v>0</v>
      </c>
      <c r="I65" s="12">
        <f t="shared" si="1"/>
        <v>0</v>
      </c>
    </row>
    <row r="66" spans="1:9" x14ac:dyDescent="0.25">
      <c r="A66" s="8" t="s">
        <v>75</v>
      </c>
      <c r="B66" s="9"/>
      <c r="C66" s="10"/>
      <c r="D66" s="11"/>
      <c r="E66" s="11"/>
      <c r="F66" s="11"/>
      <c r="G66" s="11"/>
      <c r="H66" s="25">
        <f>SUM(D66+E66+F66+G66)</f>
        <v>0</v>
      </c>
      <c r="I66" s="12">
        <f t="shared" si="1"/>
        <v>0</v>
      </c>
    </row>
    <row r="67" spans="1:9" x14ac:dyDescent="0.25">
      <c r="A67" s="8" t="s">
        <v>76</v>
      </c>
      <c r="B67" s="9"/>
      <c r="C67" s="10"/>
      <c r="D67" s="11"/>
      <c r="E67" s="11"/>
      <c r="F67" s="11"/>
      <c r="G67" s="11"/>
      <c r="H67" s="25">
        <f>SUM(D67+E67+F67+G67)</f>
        <v>0</v>
      </c>
      <c r="I67" s="12">
        <f t="shared" si="1"/>
        <v>0</v>
      </c>
    </row>
    <row r="68" spans="1:9" x14ac:dyDescent="0.25">
      <c r="A68" s="8" t="s">
        <v>77</v>
      </c>
      <c r="B68" s="9"/>
      <c r="C68" s="10"/>
      <c r="D68" s="11"/>
      <c r="E68" s="11"/>
      <c r="F68" s="11"/>
      <c r="G68" s="11"/>
      <c r="H68" s="25">
        <f>SUM(D68+E68+F68+G68)</f>
        <v>0</v>
      </c>
      <c r="I68" s="12">
        <f t="shared" si="1"/>
        <v>0</v>
      </c>
    </row>
    <row r="69" spans="1:9" x14ac:dyDescent="0.25">
      <c r="A69" s="8" t="s">
        <v>78</v>
      </c>
      <c r="B69" s="9"/>
      <c r="C69" s="10"/>
      <c r="D69" s="11"/>
      <c r="E69" s="11"/>
      <c r="F69" s="11"/>
      <c r="G69" s="11"/>
      <c r="H69" s="25">
        <f>SUM(D69+E69+F69+G69)</f>
        <v>0</v>
      </c>
      <c r="I69" s="12">
        <f t="shared" si="1"/>
        <v>0</v>
      </c>
    </row>
    <row r="70" spans="1:9" s="5" customFormat="1" ht="16.5" thickBot="1" x14ac:dyDescent="0.3">
      <c r="A70" s="67" t="s">
        <v>79</v>
      </c>
      <c r="B70" s="68">
        <f t="shared" ref="B70:G70" si="2">SUM(B3:B69)</f>
        <v>0</v>
      </c>
      <c r="C70" s="69">
        <f t="shared" si="2"/>
        <v>0</v>
      </c>
      <c r="D70" s="70">
        <f t="shared" si="2"/>
        <v>0</v>
      </c>
      <c r="E70" s="70">
        <f t="shared" si="2"/>
        <v>0</v>
      </c>
      <c r="F70" s="70">
        <f t="shared" si="2"/>
        <v>0</v>
      </c>
      <c r="G70" s="70">
        <f t="shared" si="2"/>
        <v>0</v>
      </c>
      <c r="H70" s="71">
        <f>SUM(D70:G70)</f>
        <v>0</v>
      </c>
      <c r="I70" s="18">
        <f>SUM(B70:G70)</f>
        <v>0</v>
      </c>
    </row>
    <row r="71" spans="1:9" s="5" customFormat="1" ht="16.5" thickTop="1" x14ac:dyDescent="0.25">
      <c r="A71" s="62"/>
      <c r="B71" s="63"/>
      <c r="C71" s="64"/>
      <c r="D71" s="65"/>
      <c r="E71" s="65"/>
      <c r="F71" s="65"/>
      <c r="G71" s="65"/>
      <c r="H71" s="66"/>
      <c r="I71" s="18"/>
    </row>
    <row r="72" spans="1:9" s="5" customFormat="1" x14ac:dyDescent="0.25">
      <c r="A72" s="14"/>
      <c r="B72" s="15"/>
      <c r="C72" s="16"/>
      <c r="D72" s="17"/>
      <c r="E72" s="17"/>
      <c r="F72" s="17"/>
      <c r="G72" s="17"/>
      <c r="H72" s="27"/>
      <c r="I72" s="18"/>
    </row>
    <row r="73" spans="1:9" x14ac:dyDescent="0.25">
      <c r="A73" s="8"/>
      <c r="B73" s="12"/>
      <c r="C73" s="12"/>
      <c r="D73" s="12"/>
      <c r="E73" s="12"/>
      <c r="F73" s="12"/>
      <c r="G73" s="12"/>
      <c r="H73" s="12"/>
      <c r="I73" s="12"/>
    </row>
    <row r="74" spans="1:9" x14ac:dyDescent="0.25">
      <c r="A74" s="19" t="s">
        <v>80</v>
      </c>
      <c r="B74" s="20"/>
      <c r="C74" s="20"/>
      <c r="D74" s="20"/>
      <c r="E74" s="20"/>
      <c r="F74" s="20"/>
      <c r="G74" s="20"/>
      <c r="H74" s="20"/>
      <c r="I74" s="20"/>
    </row>
    <row r="75" spans="1:9" x14ac:dyDescent="0.25">
      <c r="A75" s="8" t="s">
        <v>35</v>
      </c>
      <c r="B75" s="12"/>
      <c r="C75" s="12"/>
      <c r="D75" s="12"/>
      <c r="E75" s="12"/>
      <c r="F75" s="12"/>
      <c r="G75" s="12"/>
      <c r="H75" s="12"/>
      <c r="I75" s="12">
        <f>SUM(B75:G75)</f>
        <v>0</v>
      </c>
    </row>
    <row r="76" spans="1:9" x14ac:dyDescent="0.25">
      <c r="A76" s="8" t="s">
        <v>48</v>
      </c>
      <c r="B76" s="12"/>
      <c r="C76" s="12"/>
      <c r="D76" s="12"/>
      <c r="E76" s="12"/>
      <c r="F76" s="12"/>
      <c r="G76" s="12"/>
      <c r="H76" s="12"/>
      <c r="I76" s="12">
        <f>SUM(B76:G76)</f>
        <v>0</v>
      </c>
    </row>
    <row r="77" spans="1:9" x14ac:dyDescent="0.25">
      <c r="A77" s="8" t="s">
        <v>60</v>
      </c>
      <c r="B77" s="12"/>
      <c r="C77" s="12"/>
      <c r="D77" s="12"/>
      <c r="E77" s="12"/>
      <c r="F77" s="12"/>
      <c r="G77" s="12"/>
      <c r="H77" s="12"/>
      <c r="I77" s="12">
        <f>SUM(B77:G77)</f>
        <v>0</v>
      </c>
    </row>
    <row r="78" spans="1:9" x14ac:dyDescent="0.25">
      <c r="A78" s="8" t="s">
        <v>77</v>
      </c>
      <c r="B78" s="12"/>
      <c r="C78" s="12"/>
      <c r="D78" s="12"/>
      <c r="E78" s="12"/>
      <c r="F78" s="12"/>
      <c r="G78" s="12"/>
      <c r="H78" s="12"/>
      <c r="I78" s="12">
        <f>SUM(B78:G78)</f>
        <v>0</v>
      </c>
    </row>
    <row r="79" spans="1:9" x14ac:dyDescent="0.25">
      <c r="A79" s="8" t="s">
        <v>81</v>
      </c>
      <c r="B79" s="12">
        <f t="shared" ref="B79:G79" si="3">SUM(B75:B78)</f>
        <v>0</v>
      </c>
      <c r="C79" s="12">
        <f t="shared" si="3"/>
        <v>0</v>
      </c>
      <c r="D79" s="12">
        <f t="shared" si="3"/>
        <v>0</v>
      </c>
      <c r="E79" s="12">
        <f t="shared" si="3"/>
        <v>0</v>
      </c>
      <c r="F79" s="12">
        <f t="shared" si="3"/>
        <v>0</v>
      </c>
      <c r="G79" s="12">
        <f t="shared" si="3"/>
        <v>0</v>
      </c>
      <c r="H79" s="12"/>
      <c r="I79" s="12"/>
    </row>
    <row r="80" spans="1:9" x14ac:dyDescent="0.25">
      <c r="A80" s="8" t="s">
        <v>82</v>
      </c>
      <c r="B80" s="12">
        <f t="shared" ref="B80:I80" si="4">B70+B79</f>
        <v>0</v>
      </c>
      <c r="C80" s="12">
        <f t="shared" si="4"/>
        <v>0</v>
      </c>
      <c r="D80" s="12">
        <f t="shared" si="4"/>
        <v>0</v>
      </c>
      <c r="E80" s="12">
        <f t="shared" si="4"/>
        <v>0</v>
      </c>
      <c r="F80" s="12">
        <f t="shared" si="4"/>
        <v>0</v>
      </c>
      <c r="G80" s="12">
        <f t="shared" si="4"/>
        <v>0</v>
      </c>
      <c r="H80" s="12">
        <f t="shared" si="4"/>
        <v>0</v>
      </c>
      <c r="I80" s="12">
        <f t="shared" si="4"/>
        <v>0</v>
      </c>
    </row>
  </sheetData>
  <pageMargins left="0.75" right="0.75" top="0.75" bottom="1" header="0.5" footer="0.5"/>
  <pageSetup scale="6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80"/>
  <sheetViews>
    <sheetView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B3" sqref="B3:G69"/>
    </sheetView>
  </sheetViews>
  <sheetFormatPr defaultColWidth="9.140625" defaultRowHeight="15.75" x14ac:dyDescent="0.25"/>
  <cols>
    <col min="1" max="1" width="42.7109375" style="1" customWidth="1"/>
    <col min="2" max="2" width="15" style="2" customWidth="1"/>
    <col min="3" max="3" width="13.85546875" style="2" customWidth="1"/>
    <col min="4" max="4" width="14" style="2" bestFit="1" customWidth="1"/>
    <col min="5" max="7" width="12.7109375" style="2" bestFit="1" customWidth="1"/>
    <col min="8" max="8" width="12.7109375" style="2" customWidth="1"/>
    <col min="9" max="9" width="14" style="2" bestFit="1" customWidth="1"/>
    <col min="10" max="10" width="12.5703125" style="1" customWidth="1"/>
    <col min="11" max="16384" width="9.140625" style="1"/>
  </cols>
  <sheetData>
    <row r="1" spans="1:9" x14ac:dyDescent="0.25">
      <c r="A1" s="3" t="s">
        <v>86</v>
      </c>
      <c r="B1" s="21"/>
      <c r="C1" s="4"/>
      <c r="D1" s="4"/>
      <c r="E1" s="4"/>
      <c r="F1" s="4"/>
      <c r="G1" s="4"/>
      <c r="H1" s="4"/>
      <c r="I1" s="4"/>
    </row>
    <row r="2" spans="1:9" s="6" customFormat="1" ht="63" x14ac:dyDescent="0.25">
      <c r="A2" s="7" t="s">
        <v>3</v>
      </c>
      <c r="B2" s="28" t="s">
        <v>4</v>
      </c>
      <c r="C2" s="29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1" t="s">
        <v>10</v>
      </c>
      <c r="I2" s="32" t="s">
        <v>11</v>
      </c>
    </row>
    <row r="3" spans="1:9" x14ac:dyDescent="0.25">
      <c r="A3" s="8" t="s">
        <v>13</v>
      </c>
      <c r="B3" s="9"/>
      <c r="C3" s="10"/>
      <c r="D3" s="11"/>
      <c r="E3" s="11"/>
      <c r="F3" s="11"/>
      <c r="G3" s="11"/>
      <c r="H3" s="25">
        <f t="shared" ref="H3:H66" si="0">SUM(D3+E3+F3+G3)</f>
        <v>0</v>
      </c>
      <c r="I3" s="12">
        <f t="shared" ref="I3:I66" si="1">SUM(B3:G3)</f>
        <v>0</v>
      </c>
    </row>
    <row r="4" spans="1:9" x14ac:dyDescent="0.25">
      <c r="A4" s="8" t="s">
        <v>14</v>
      </c>
      <c r="B4" s="9"/>
      <c r="C4" s="10"/>
      <c r="D4" s="11"/>
      <c r="E4" s="11"/>
      <c r="F4" s="11"/>
      <c r="G4" s="11"/>
      <c r="H4" s="25">
        <f t="shared" si="0"/>
        <v>0</v>
      </c>
      <c r="I4" s="12">
        <f t="shared" si="1"/>
        <v>0</v>
      </c>
    </row>
    <row r="5" spans="1:9" x14ac:dyDescent="0.25">
      <c r="A5" s="8" t="s">
        <v>15</v>
      </c>
      <c r="B5" s="9"/>
      <c r="C5" s="10"/>
      <c r="D5" s="11"/>
      <c r="E5" s="11"/>
      <c r="F5" s="11"/>
      <c r="G5" s="11"/>
      <c r="H5" s="25">
        <f t="shared" si="0"/>
        <v>0</v>
      </c>
      <c r="I5" s="12">
        <f t="shared" si="1"/>
        <v>0</v>
      </c>
    </row>
    <row r="6" spans="1:9" x14ac:dyDescent="0.25">
      <c r="A6" s="8" t="s">
        <v>16</v>
      </c>
      <c r="B6" s="9"/>
      <c r="C6" s="10"/>
      <c r="D6" s="11"/>
      <c r="E6" s="11"/>
      <c r="F6" s="11"/>
      <c r="G6" s="11"/>
      <c r="H6" s="25">
        <f t="shared" si="0"/>
        <v>0</v>
      </c>
      <c r="I6" s="12">
        <f t="shared" si="1"/>
        <v>0</v>
      </c>
    </row>
    <row r="7" spans="1:9" x14ac:dyDescent="0.25">
      <c r="A7" s="8" t="s">
        <v>17</v>
      </c>
      <c r="B7" s="9"/>
      <c r="C7" s="10"/>
      <c r="D7" s="11"/>
      <c r="E7" s="11"/>
      <c r="F7" s="11"/>
      <c r="G7" s="11"/>
      <c r="H7" s="25">
        <f t="shared" si="0"/>
        <v>0</v>
      </c>
      <c r="I7" s="12">
        <f t="shared" si="1"/>
        <v>0</v>
      </c>
    </row>
    <row r="8" spans="1:9" x14ac:dyDescent="0.25">
      <c r="A8" s="8" t="s">
        <v>18</v>
      </c>
      <c r="B8" s="9"/>
      <c r="C8" s="10"/>
      <c r="D8" s="11"/>
      <c r="E8" s="11"/>
      <c r="F8" s="11"/>
      <c r="G8" s="11"/>
      <c r="H8" s="25">
        <f t="shared" si="0"/>
        <v>0</v>
      </c>
      <c r="I8" s="12">
        <f t="shared" si="1"/>
        <v>0</v>
      </c>
    </row>
    <row r="9" spans="1:9" x14ac:dyDescent="0.25">
      <c r="A9" s="8" t="s">
        <v>19</v>
      </c>
      <c r="B9" s="9"/>
      <c r="C9" s="10"/>
      <c r="D9" s="11"/>
      <c r="E9" s="11"/>
      <c r="F9" s="11"/>
      <c r="G9" s="11"/>
      <c r="H9" s="25">
        <f t="shared" si="0"/>
        <v>0</v>
      </c>
      <c r="I9" s="12">
        <f t="shared" si="1"/>
        <v>0</v>
      </c>
    </row>
    <row r="10" spans="1:9" x14ac:dyDescent="0.25">
      <c r="A10" s="8" t="s">
        <v>20</v>
      </c>
      <c r="B10" s="9"/>
      <c r="C10" s="10"/>
      <c r="D10" s="11"/>
      <c r="E10" s="11"/>
      <c r="F10" s="11"/>
      <c r="G10" s="11"/>
      <c r="H10" s="25">
        <f t="shared" si="0"/>
        <v>0</v>
      </c>
      <c r="I10" s="12">
        <f t="shared" si="1"/>
        <v>0</v>
      </c>
    </row>
    <row r="11" spans="1:9" x14ac:dyDescent="0.25">
      <c r="A11" s="8" t="s">
        <v>21</v>
      </c>
      <c r="B11" s="9"/>
      <c r="C11" s="10"/>
      <c r="D11" s="11"/>
      <c r="E11" s="11"/>
      <c r="F11" s="11"/>
      <c r="G11" s="11"/>
      <c r="H11" s="25">
        <f t="shared" si="0"/>
        <v>0</v>
      </c>
      <c r="I11" s="12">
        <f t="shared" si="1"/>
        <v>0</v>
      </c>
    </row>
    <row r="12" spans="1:9" x14ac:dyDescent="0.25">
      <c r="A12" s="8" t="s">
        <v>22</v>
      </c>
      <c r="B12" s="9"/>
      <c r="C12" s="10"/>
      <c r="D12" s="11"/>
      <c r="E12" s="11"/>
      <c r="F12" s="11"/>
      <c r="G12" s="11"/>
      <c r="H12" s="25">
        <f t="shared" si="0"/>
        <v>0</v>
      </c>
      <c r="I12" s="12">
        <f t="shared" si="1"/>
        <v>0</v>
      </c>
    </row>
    <row r="13" spans="1:9" x14ac:dyDescent="0.25">
      <c r="A13" s="8" t="s">
        <v>23</v>
      </c>
      <c r="B13" s="9"/>
      <c r="C13" s="10"/>
      <c r="D13" s="11"/>
      <c r="E13" s="11"/>
      <c r="F13" s="11"/>
      <c r="G13" s="11"/>
      <c r="H13" s="25">
        <f t="shared" si="0"/>
        <v>0</v>
      </c>
      <c r="I13" s="12">
        <f t="shared" si="1"/>
        <v>0</v>
      </c>
    </row>
    <row r="14" spans="1:9" x14ac:dyDescent="0.25">
      <c r="A14" s="8" t="s">
        <v>24</v>
      </c>
      <c r="B14" s="9"/>
      <c r="C14" s="10"/>
      <c r="D14" s="11"/>
      <c r="E14" s="11"/>
      <c r="F14" s="11"/>
      <c r="G14" s="11"/>
      <c r="H14" s="25">
        <f t="shared" si="0"/>
        <v>0</v>
      </c>
      <c r="I14" s="12">
        <f t="shared" si="1"/>
        <v>0</v>
      </c>
    </row>
    <row r="15" spans="1:9" x14ac:dyDescent="0.25">
      <c r="A15" s="8" t="s">
        <v>25</v>
      </c>
      <c r="B15" s="9"/>
      <c r="C15" s="10"/>
      <c r="D15" s="11"/>
      <c r="E15" s="11"/>
      <c r="F15" s="11"/>
      <c r="G15" s="11"/>
      <c r="H15" s="25">
        <f t="shared" si="0"/>
        <v>0</v>
      </c>
      <c r="I15" s="12">
        <f t="shared" si="1"/>
        <v>0</v>
      </c>
    </row>
    <row r="16" spans="1:9" x14ac:dyDescent="0.25">
      <c r="A16" s="8" t="s">
        <v>26</v>
      </c>
      <c r="B16" s="9"/>
      <c r="C16" s="10"/>
      <c r="D16" s="11"/>
      <c r="E16" s="11"/>
      <c r="F16" s="11"/>
      <c r="G16" s="11"/>
      <c r="H16" s="25">
        <f t="shared" si="0"/>
        <v>0</v>
      </c>
      <c r="I16" s="12">
        <f t="shared" si="1"/>
        <v>0</v>
      </c>
    </row>
    <row r="17" spans="1:9" x14ac:dyDescent="0.25">
      <c r="A17" s="8" t="s">
        <v>27</v>
      </c>
      <c r="B17" s="9"/>
      <c r="C17" s="10"/>
      <c r="D17" s="11"/>
      <c r="E17" s="11"/>
      <c r="F17" s="11"/>
      <c r="G17" s="11"/>
      <c r="H17" s="25">
        <f t="shared" si="0"/>
        <v>0</v>
      </c>
      <c r="I17" s="12">
        <f t="shared" si="1"/>
        <v>0</v>
      </c>
    </row>
    <row r="18" spans="1:9" x14ac:dyDescent="0.25">
      <c r="A18" s="8" t="s">
        <v>28</v>
      </c>
      <c r="B18" s="9"/>
      <c r="C18" s="10"/>
      <c r="D18" s="11"/>
      <c r="E18" s="11"/>
      <c r="F18" s="11"/>
      <c r="G18" s="11"/>
      <c r="H18" s="25">
        <f t="shared" si="0"/>
        <v>0</v>
      </c>
      <c r="I18" s="12">
        <f t="shared" si="1"/>
        <v>0</v>
      </c>
    </row>
    <row r="19" spans="1:9" x14ac:dyDescent="0.25">
      <c r="A19" s="8" t="s">
        <v>29</v>
      </c>
      <c r="B19" s="9"/>
      <c r="C19" s="10"/>
      <c r="D19" s="11"/>
      <c r="E19" s="11"/>
      <c r="F19" s="11"/>
      <c r="G19" s="11"/>
      <c r="H19" s="25">
        <f t="shared" si="0"/>
        <v>0</v>
      </c>
      <c r="I19" s="12">
        <f t="shared" si="1"/>
        <v>0</v>
      </c>
    </row>
    <row r="20" spans="1:9" x14ac:dyDescent="0.25">
      <c r="A20" s="8" t="s">
        <v>30</v>
      </c>
      <c r="B20" s="9"/>
      <c r="C20" s="10"/>
      <c r="D20" s="11"/>
      <c r="E20" s="11"/>
      <c r="F20" s="11"/>
      <c r="G20" s="11"/>
      <c r="H20" s="25">
        <f t="shared" si="0"/>
        <v>0</v>
      </c>
      <c r="I20" s="12">
        <f t="shared" si="1"/>
        <v>0</v>
      </c>
    </row>
    <row r="21" spans="1:9" x14ac:dyDescent="0.25">
      <c r="A21" s="8" t="s">
        <v>83</v>
      </c>
      <c r="B21" s="9"/>
      <c r="C21" s="10"/>
      <c r="D21" s="11"/>
      <c r="E21" s="11"/>
      <c r="F21" s="11"/>
      <c r="G21" s="11"/>
      <c r="H21" s="25">
        <f t="shared" si="0"/>
        <v>0</v>
      </c>
      <c r="I21" s="12">
        <f t="shared" si="1"/>
        <v>0</v>
      </c>
    </row>
    <row r="22" spans="1:9" x14ac:dyDescent="0.25">
      <c r="A22" s="8" t="s">
        <v>31</v>
      </c>
      <c r="B22" s="9"/>
      <c r="C22" s="10"/>
      <c r="D22" s="11"/>
      <c r="E22" s="11"/>
      <c r="F22" s="11"/>
      <c r="G22" s="11"/>
      <c r="H22" s="25">
        <f t="shared" si="0"/>
        <v>0</v>
      </c>
      <c r="I22" s="12">
        <f t="shared" si="1"/>
        <v>0</v>
      </c>
    </row>
    <row r="23" spans="1:9" x14ac:dyDescent="0.25">
      <c r="A23" s="8" t="s">
        <v>32</v>
      </c>
      <c r="B23" s="9"/>
      <c r="C23" s="10"/>
      <c r="D23" s="11"/>
      <c r="E23" s="11"/>
      <c r="F23" s="11"/>
      <c r="G23" s="11"/>
      <c r="H23" s="25">
        <f t="shared" si="0"/>
        <v>0</v>
      </c>
      <c r="I23" s="12">
        <f t="shared" si="1"/>
        <v>0</v>
      </c>
    </row>
    <row r="24" spans="1:9" x14ac:dyDescent="0.25">
      <c r="A24" s="8" t="s">
        <v>33</v>
      </c>
      <c r="B24" s="9"/>
      <c r="C24" s="10"/>
      <c r="D24" s="11"/>
      <c r="E24" s="11"/>
      <c r="F24" s="11"/>
      <c r="G24" s="11"/>
      <c r="H24" s="25">
        <f t="shared" si="0"/>
        <v>0</v>
      </c>
      <c r="I24" s="12">
        <f t="shared" si="1"/>
        <v>0</v>
      </c>
    </row>
    <row r="25" spans="1:9" x14ac:dyDescent="0.25">
      <c r="A25" s="8" t="s">
        <v>34</v>
      </c>
      <c r="B25" s="9"/>
      <c r="C25" s="10"/>
      <c r="D25" s="11"/>
      <c r="E25" s="11"/>
      <c r="F25" s="11"/>
      <c r="G25" s="11"/>
      <c r="H25" s="25">
        <f t="shared" si="0"/>
        <v>0</v>
      </c>
      <c r="I25" s="12">
        <f t="shared" si="1"/>
        <v>0</v>
      </c>
    </row>
    <row r="26" spans="1:9" x14ac:dyDescent="0.25">
      <c r="A26" s="8" t="s">
        <v>35</v>
      </c>
      <c r="B26" s="9"/>
      <c r="C26" s="10"/>
      <c r="D26" s="11"/>
      <c r="E26" s="11"/>
      <c r="F26" s="11"/>
      <c r="G26" s="11"/>
      <c r="H26" s="25">
        <f t="shared" si="0"/>
        <v>0</v>
      </c>
      <c r="I26" s="12">
        <f t="shared" si="1"/>
        <v>0</v>
      </c>
    </row>
    <row r="27" spans="1:9" x14ac:dyDescent="0.25">
      <c r="A27" s="8" t="s">
        <v>36</v>
      </c>
      <c r="B27" s="9"/>
      <c r="C27" s="10"/>
      <c r="D27" s="11"/>
      <c r="E27" s="11"/>
      <c r="F27" s="11"/>
      <c r="G27" s="11"/>
      <c r="H27" s="25">
        <f t="shared" si="0"/>
        <v>0</v>
      </c>
      <c r="I27" s="12">
        <f t="shared" si="1"/>
        <v>0</v>
      </c>
    </row>
    <row r="28" spans="1:9" x14ac:dyDescent="0.25">
      <c r="A28" s="8" t="s">
        <v>37</v>
      </c>
      <c r="B28" s="9"/>
      <c r="C28" s="10"/>
      <c r="D28" s="11"/>
      <c r="E28" s="11"/>
      <c r="F28" s="11"/>
      <c r="G28" s="11"/>
      <c r="H28" s="25">
        <f t="shared" si="0"/>
        <v>0</v>
      </c>
      <c r="I28" s="12">
        <f t="shared" si="1"/>
        <v>0</v>
      </c>
    </row>
    <row r="29" spans="1:9" x14ac:dyDescent="0.25">
      <c r="A29" s="8" t="s">
        <v>38</v>
      </c>
      <c r="B29" s="9"/>
      <c r="C29" s="10"/>
      <c r="D29" s="11"/>
      <c r="E29" s="11"/>
      <c r="F29" s="11"/>
      <c r="G29" s="11"/>
      <c r="H29" s="25">
        <f t="shared" si="0"/>
        <v>0</v>
      </c>
      <c r="I29" s="12">
        <f t="shared" si="1"/>
        <v>0</v>
      </c>
    </row>
    <row r="30" spans="1:9" x14ac:dyDescent="0.25">
      <c r="A30" s="8" t="s">
        <v>39</v>
      </c>
      <c r="B30" s="9"/>
      <c r="C30" s="10"/>
      <c r="D30" s="11"/>
      <c r="E30" s="11"/>
      <c r="F30" s="11"/>
      <c r="G30" s="11"/>
      <c r="H30" s="25">
        <f t="shared" si="0"/>
        <v>0</v>
      </c>
      <c r="I30" s="12">
        <f t="shared" si="1"/>
        <v>0</v>
      </c>
    </row>
    <row r="31" spans="1:9" x14ac:dyDescent="0.25">
      <c r="A31" s="8" t="s">
        <v>40</v>
      </c>
      <c r="B31" s="9"/>
      <c r="C31" s="10"/>
      <c r="D31" s="11"/>
      <c r="E31" s="11"/>
      <c r="F31" s="11"/>
      <c r="G31" s="11"/>
      <c r="H31" s="25">
        <f t="shared" si="0"/>
        <v>0</v>
      </c>
      <c r="I31" s="12">
        <f t="shared" si="1"/>
        <v>0</v>
      </c>
    </row>
    <row r="32" spans="1:9" x14ac:dyDescent="0.25">
      <c r="A32" s="8" t="s">
        <v>41</v>
      </c>
      <c r="B32" s="9"/>
      <c r="C32" s="10"/>
      <c r="D32" s="11"/>
      <c r="E32" s="11"/>
      <c r="F32" s="11"/>
      <c r="G32" s="11"/>
      <c r="H32" s="25">
        <f t="shared" si="0"/>
        <v>0</v>
      </c>
      <c r="I32" s="12">
        <f t="shared" si="1"/>
        <v>0</v>
      </c>
    </row>
    <row r="33" spans="1:9" x14ac:dyDescent="0.25">
      <c r="A33" s="8" t="s">
        <v>42</v>
      </c>
      <c r="B33" s="9"/>
      <c r="C33" s="10"/>
      <c r="D33" s="11"/>
      <c r="E33" s="11"/>
      <c r="F33" s="11"/>
      <c r="G33" s="11"/>
      <c r="H33" s="25">
        <f t="shared" si="0"/>
        <v>0</v>
      </c>
      <c r="I33" s="12">
        <f t="shared" si="1"/>
        <v>0</v>
      </c>
    </row>
    <row r="34" spans="1:9" x14ac:dyDescent="0.25">
      <c r="A34" s="8" t="s">
        <v>43</v>
      </c>
      <c r="B34" s="9"/>
      <c r="C34" s="10"/>
      <c r="D34" s="11"/>
      <c r="E34" s="11"/>
      <c r="F34" s="11"/>
      <c r="G34" s="11"/>
      <c r="H34" s="25">
        <f t="shared" si="0"/>
        <v>0</v>
      </c>
      <c r="I34" s="12">
        <f t="shared" si="1"/>
        <v>0</v>
      </c>
    </row>
    <row r="35" spans="1:9" x14ac:dyDescent="0.25">
      <c r="A35" s="8" t="s">
        <v>44</v>
      </c>
      <c r="B35" s="9"/>
      <c r="C35" s="10"/>
      <c r="D35" s="11"/>
      <c r="E35" s="11"/>
      <c r="F35" s="11"/>
      <c r="G35" s="11"/>
      <c r="H35" s="25">
        <f t="shared" si="0"/>
        <v>0</v>
      </c>
      <c r="I35" s="12">
        <f t="shared" si="1"/>
        <v>0</v>
      </c>
    </row>
    <row r="36" spans="1:9" x14ac:dyDescent="0.25">
      <c r="A36" s="8" t="s">
        <v>45</v>
      </c>
      <c r="B36" s="9"/>
      <c r="C36" s="10"/>
      <c r="D36" s="11"/>
      <c r="E36" s="11"/>
      <c r="F36" s="11"/>
      <c r="G36" s="11"/>
      <c r="H36" s="25">
        <f t="shared" si="0"/>
        <v>0</v>
      </c>
      <c r="I36" s="12">
        <f t="shared" si="1"/>
        <v>0</v>
      </c>
    </row>
    <row r="37" spans="1:9" x14ac:dyDescent="0.25">
      <c r="A37" s="8" t="s">
        <v>46</v>
      </c>
      <c r="B37" s="9"/>
      <c r="C37" s="10"/>
      <c r="D37" s="11"/>
      <c r="E37" s="11"/>
      <c r="F37" s="11"/>
      <c r="G37" s="11"/>
      <c r="H37" s="25">
        <f t="shared" si="0"/>
        <v>0</v>
      </c>
      <c r="I37" s="12">
        <f t="shared" si="1"/>
        <v>0</v>
      </c>
    </row>
    <row r="38" spans="1:9" x14ac:dyDescent="0.25">
      <c r="A38" s="8" t="s">
        <v>47</v>
      </c>
      <c r="B38" s="9"/>
      <c r="C38" s="10"/>
      <c r="D38" s="11"/>
      <c r="E38" s="11"/>
      <c r="F38" s="11"/>
      <c r="G38" s="11"/>
      <c r="H38" s="25">
        <f t="shared" si="0"/>
        <v>0</v>
      </c>
      <c r="I38" s="12">
        <f t="shared" si="1"/>
        <v>0</v>
      </c>
    </row>
    <row r="39" spans="1:9" x14ac:dyDescent="0.25">
      <c r="A39" s="8" t="s">
        <v>48</v>
      </c>
      <c r="B39" s="9"/>
      <c r="C39" s="10"/>
      <c r="D39" s="11"/>
      <c r="E39" s="11"/>
      <c r="F39" s="11"/>
      <c r="G39" s="11"/>
      <c r="H39" s="25">
        <f t="shared" si="0"/>
        <v>0</v>
      </c>
      <c r="I39" s="12">
        <f t="shared" si="1"/>
        <v>0</v>
      </c>
    </row>
    <row r="40" spans="1:9" x14ac:dyDescent="0.25">
      <c r="A40" s="8" t="s">
        <v>49</v>
      </c>
      <c r="B40" s="9"/>
      <c r="C40" s="10"/>
      <c r="D40" s="11"/>
      <c r="E40" s="11"/>
      <c r="F40" s="11"/>
      <c r="G40" s="11"/>
      <c r="H40" s="25">
        <f t="shared" si="0"/>
        <v>0</v>
      </c>
      <c r="I40" s="12">
        <f t="shared" si="1"/>
        <v>0</v>
      </c>
    </row>
    <row r="41" spans="1:9" x14ac:dyDescent="0.25">
      <c r="A41" s="8" t="s">
        <v>50</v>
      </c>
      <c r="B41" s="9"/>
      <c r="C41" s="10"/>
      <c r="D41" s="11"/>
      <c r="E41" s="11"/>
      <c r="F41" s="11"/>
      <c r="G41" s="11"/>
      <c r="H41" s="25">
        <f t="shared" si="0"/>
        <v>0</v>
      </c>
      <c r="I41" s="12">
        <f t="shared" si="1"/>
        <v>0</v>
      </c>
    </row>
    <row r="42" spans="1:9" x14ac:dyDescent="0.25">
      <c r="A42" s="8" t="s">
        <v>51</v>
      </c>
      <c r="B42" s="9"/>
      <c r="C42" s="10"/>
      <c r="D42" s="11"/>
      <c r="E42" s="11"/>
      <c r="F42" s="11"/>
      <c r="G42" s="11"/>
      <c r="H42" s="25">
        <f t="shared" si="0"/>
        <v>0</v>
      </c>
      <c r="I42" s="12">
        <f t="shared" si="1"/>
        <v>0</v>
      </c>
    </row>
    <row r="43" spans="1:9" x14ac:dyDescent="0.25">
      <c r="A43" s="8" t="s">
        <v>52</v>
      </c>
      <c r="B43" s="9"/>
      <c r="C43" s="10"/>
      <c r="D43" s="11"/>
      <c r="E43" s="11"/>
      <c r="F43" s="11"/>
      <c r="G43" s="11"/>
      <c r="H43" s="25">
        <f t="shared" si="0"/>
        <v>0</v>
      </c>
      <c r="I43" s="12">
        <f t="shared" si="1"/>
        <v>0</v>
      </c>
    </row>
    <row r="44" spans="1:9" x14ac:dyDescent="0.25">
      <c r="A44" s="8" t="s">
        <v>53</v>
      </c>
      <c r="B44" s="9"/>
      <c r="C44" s="10"/>
      <c r="D44" s="11"/>
      <c r="E44" s="11"/>
      <c r="F44" s="11"/>
      <c r="G44" s="11"/>
      <c r="H44" s="25">
        <f t="shared" si="0"/>
        <v>0</v>
      </c>
      <c r="I44" s="12">
        <f t="shared" si="1"/>
        <v>0</v>
      </c>
    </row>
    <row r="45" spans="1:9" x14ac:dyDescent="0.25">
      <c r="A45" s="8" t="s">
        <v>54</v>
      </c>
      <c r="B45" s="9"/>
      <c r="C45" s="10"/>
      <c r="D45" s="11"/>
      <c r="E45" s="11"/>
      <c r="F45" s="11"/>
      <c r="G45" s="11"/>
      <c r="H45" s="25">
        <f t="shared" si="0"/>
        <v>0</v>
      </c>
      <c r="I45" s="12">
        <f t="shared" si="1"/>
        <v>0</v>
      </c>
    </row>
    <row r="46" spans="1:9" x14ac:dyDescent="0.25">
      <c r="A46" s="8" t="s">
        <v>55</v>
      </c>
      <c r="B46" s="9"/>
      <c r="C46" s="10"/>
      <c r="D46" s="11"/>
      <c r="E46" s="11"/>
      <c r="F46" s="11"/>
      <c r="G46" s="11"/>
      <c r="H46" s="25">
        <f t="shared" si="0"/>
        <v>0</v>
      </c>
      <c r="I46" s="12">
        <f t="shared" si="1"/>
        <v>0</v>
      </c>
    </row>
    <row r="47" spans="1:9" x14ac:dyDescent="0.25">
      <c r="A47" s="8" t="s">
        <v>56</v>
      </c>
      <c r="B47" s="9"/>
      <c r="C47" s="10"/>
      <c r="D47" s="11"/>
      <c r="E47" s="11"/>
      <c r="F47" s="11"/>
      <c r="G47" s="11"/>
      <c r="H47" s="25">
        <f t="shared" si="0"/>
        <v>0</v>
      </c>
      <c r="I47" s="12">
        <f t="shared" si="1"/>
        <v>0</v>
      </c>
    </row>
    <row r="48" spans="1:9" x14ac:dyDescent="0.25">
      <c r="A48" s="8" t="s">
        <v>57</v>
      </c>
      <c r="B48" s="9"/>
      <c r="C48" s="10"/>
      <c r="D48" s="11"/>
      <c r="E48" s="13"/>
      <c r="F48" s="13"/>
      <c r="G48" s="13"/>
      <c r="H48" s="25">
        <f t="shared" si="0"/>
        <v>0</v>
      </c>
      <c r="I48" s="12">
        <f t="shared" si="1"/>
        <v>0</v>
      </c>
    </row>
    <row r="49" spans="1:9" x14ac:dyDescent="0.25">
      <c r="A49" s="8" t="s">
        <v>58</v>
      </c>
      <c r="B49" s="9"/>
      <c r="C49" s="10"/>
      <c r="D49" s="11"/>
      <c r="E49" s="11"/>
      <c r="F49" s="11"/>
      <c r="G49" s="11"/>
      <c r="H49" s="25">
        <f t="shared" si="0"/>
        <v>0</v>
      </c>
      <c r="I49" s="12">
        <f t="shared" si="1"/>
        <v>0</v>
      </c>
    </row>
    <row r="50" spans="1:9" x14ac:dyDescent="0.25">
      <c r="A50" s="8" t="s">
        <v>59</v>
      </c>
      <c r="B50" s="9"/>
      <c r="C50" s="10"/>
      <c r="D50" s="11"/>
      <c r="E50" s="11"/>
      <c r="F50" s="11"/>
      <c r="G50" s="11"/>
      <c r="H50" s="25">
        <f t="shared" si="0"/>
        <v>0</v>
      </c>
      <c r="I50" s="12">
        <f t="shared" si="1"/>
        <v>0</v>
      </c>
    </row>
    <row r="51" spans="1:9" x14ac:dyDescent="0.25">
      <c r="A51" s="8" t="s">
        <v>60</v>
      </c>
      <c r="B51" s="9"/>
      <c r="C51" s="10"/>
      <c r="D51" s="11"/>
      <c r="E51" s="11"/>
      <c r="F51" s="11"/>
      <c r="G51" s="11"/>
      <c r="H51" s="25">
        <f t="shared" si="0"/>
        <v>0</v>
      </c>
      <c r="I51" s="12">
        <f t="shared" si="1"/>
        <v>0</v>
      </c>
    </row>
    <row r="52" spans="1:9" x14ac:dyDescent="0.25">
      <c r="A52" s="8" t="s">
        <v>61</v>
      </c>
      <c r="B52" s="9"/>
      <c r="C52" s="10"/>
      <c r="D52" s="11"/>
      <c r="E52" s="11"/>
      <c r="F52" s="11"/>
      <c r="G52" s="11"/>
      <c r="H52" s="25">
        <f t="shared" si="0"/>
        <v>0</v>
      </c>
      <c r="I52" s="12">
        <f t="shared" si="1"/>
        <v>0</v>
      </c>
    </row>
    <row r="53" spans="1:9" x14ac:dyDescent="0.25">
      <c r="A53" s="8" t="s">
        <v>62</v>
      </c>
      <c r="B53" s="9"/>
      <c r="C53" s="10"/>
      <c r="D53" s="11"/>
      <c r="E53" s="11"/>
      <c r="F53" s="11"/>
      <c r="G53" s="11"/>
      <c r="H53" s="25">
        <f t="shared" si="0"/>
        <v>0</v>
      </c>
      <c r="I53" s="12">
        <f t="shared" si="1"/>
        <v>0</v>
      </c>
    </row>
    <row r="54" spans="1:9" x14ac:dyDescent="0.25">
      <c r="A54" s="8" t="s">
        <v>63</v>
      </c>
      <c r="B54" s="9"/>
      <c r="C54" s="10"/>
      <c r="D54" s="11"/>
      <c r="E54" s="11"/>
      <c r="F54" s="11"/>
      <c r="G54" s="11"/>
      <c r="H54" s="25">
        <f t="shared" si="0"/>
        <v>0</v>
      </c>
      <c r="I54" s="12">
        <f t="shared" si="1"/>
        <v>0</v>
      </c>
    </row>
    <row r="55" spans="1:9" x14ac:dyDescent="0.25">
      <c r="A55" s="8" t="s">
        <v>64</v>
      </c>
      <c r="B55" s="9"/>
      <c r="C55" s="10"/>
      <c r="D55" s="11"/>
      <c r="E55" s="11"/>
      <c r="F55" s="11"/>
      <c r="G55" s="11"/>
      <c r="H55" s="25">
        <f t="shared" si="0"/>
        <v>0</v>
      </c>
      <c r="I55" s="12">
        <f t="shared" si="1"/>
        <v>0</v>
      </c>
    </row>
    <row r="56" spans="1:9" x14ac:dyDescent="0.25">
      <c r="A56" s="8" t="s">
        <v>65</v>
      </c>
      <c r="B56" s="9"/>
      <c r="C56" s="10"/>
      <c r="D56" s="11"/>
      <c r="E56" s="11"/>
      <c r="F56" s="11"/>
      <c r="G56" s="11"/>
      <c r="H56" s="25">
        <f t="shared" si="0"/>
        <v>0</v>
      </c>
      <c r="I56" s="12">
        <f t="shared" si="1"/>
        <v>0</v>
      </c>
    </row>
    <row r="57" spans="1:9" x14ac:dyDescent="0.25">
      <c r="A57" s="8" t="s">
        <v>66</v>
      </c>
      <c r="B57" s="9"/>
      <c r="C57" s="10"/>
      <c r="D57" s="11"/>
      <c r="E57" s="11"/>
      <c r="F57" s="11"/>
      <c r="G57" s="11"/>
      <c r="H57" s="25">
        <f t="shared" si="0"/>
        <v>0</v>
      </c>
      <c r="I57" s="12">
        <f t="shared" si="1"/>
        <v>0</v>
      </c>
    </row>
    <row r="58" spans="1:9" x14ac:dyDescent="0.25">
      <c r="A58" s="8" t="s">
        <v>67</v>
      </c>
      <c r="B58" s="9"/>
      <c r="C58" s="10"/>
      <c r="D58" s="11"/>
      <c r="E58" s="11"/>
      <c r="F58" s="11"/>
      <c r="G58" s="11"/>
      <c r="H58" s="25">
        <f t="shared" si="0"/>
        <v>0</v>
      </c>
      <c r="I58" s="12">
        <f t="shared" si="1"/>
        <v>0</v>
      </c>
    </row>
    <row r="59" spans="1:9" x14ac:dyDescent="0.25">
      <c r="A59" s="8" t="s">
        <v>68</v>
      </c>
      <c r="B59" s="9"/>
      <c r="C59" s="10"/>
      <c r="D59" s="11"/>
      <c r="E59" s="11"/>
      <c r="F59" s="11"/>
      <c r="G59" s="11"/>
      <c r="H59" s="25">
        <f t="shared" si="0"/>
        <v>0</v>
      </c>
      <c r="I59" s="12">
        <f t="shared" si="1"/>
        <v>0</v>
      </c>
    </row>
    <row r="60" spans="1:9" x14ac:dyDescent="0.25">
      <c r="A60" s="8" t="s">
        <v>69</v>
      </c>
      <c r="B60" s="9"/>
      <c r="C60" s="10"/>
      <c r="D60" s="11"/>
      <c r="E60" s="11"/>
      <c r="F60" s="11"/>
      <c r="G60" s="11"/>
      <c r="H60" s="25">
        <f t="shared" si="0"/>
        <v>0</v>
      </c>
      <c r="I60" s="12">
        <f t="shared" si="1"/>
        <v>0</v>
      </c>
    </row>
    <row r="61" spans="1:9" x14ac:dyDescent="0.25">
      <c r="A61" s="8" t="s">
        <v>70</v>
      </c>
      <c r="B61" s="9"/>
      <c r="C61" s="10"/>
      <c r="D61" s="11"/>
      <c r="E61" s="11"/>
      <c r="F61" s="11"/>
      <c r="G61" s="11"/>
      <c r="H61" s="25">
        <f t="shared" si="0"/>
        <v>0</v>
      </c>
      <c r="I61" s="12">
        <f t="shared" si="1"/>
        <v>0</v>
      </c>
    </row>
    <row r="62" spans="1:9" x14ac:dyDescent="0.25">
      <c r="A62" s="8" t="s">
        <v>71</v>
      </c>
      <c r="B62" s="9"/>
      <c r="C62" s="10"/>
      <c r="D62" s="11"/>
      <c r="E62" s="11"/>
      <c r="F62" s="11"/>
      <c r="G62" s="11"/>
      <c r="H62" s="25">
        <f t="shared" si="0"/>
        <v>0</v>
      </c>
      <c r="I62" s="12">
        <f t="shared" si="1"/>
        <v>0</v>
      </c>
    </row>
    <row r="63" spans="1:9" x14ac:dyDescent="0.25">
      <c r="A63" s="8" t="s">
        <v>72</v>
      </c>
      <c r="B63" s="9"/>
      <c r="C63" s="10"/>
      <c r="D63" s="11"/>
      <c r="E63" s="11"/>
      <c r="F63" s="11"/>
      <c r="G63" s="11"/>
      <c r="H63" s="25">
        <f t="shared" si="0"/>
        <v>0</v>
      </c>
      <c r="I63" s="12">
        <f t="shared" si="1"/>
        <v>0</v>
      </c>
    </row>
    <row r="64" spans="1:9" x14ac:dyDescent="0.25">
      <c r="A64" s="8" t="s">
        <v>73</v>
      </c>
      <c r="B64" s="9"/>
      <c r="C64" s="10"/>
      <c r="D64" s="11"/>
      <c r="E64" s="11"/>
      <c r="F64" s="11"/>
      <c r="G64" s="11"/>
      <c r="H64" s="25">
        <f t="shared" si="0"/>
        <v>0</v>
      </c>
      <c r="I64" s="12">
        <f t="shared" si="1"/>
        <v>0</v>
      </c>
    </row>
    <row r="65" spans="1:9" x14ac:dyDescent="0.25">
      <c r="A65" s="8" t="s">
        <v>74</v>
      </c>
      <c r="B65" s="9"/>
      <c r="C65" s="10"/>
      <c r="D65" s="11"/>
      <c r="E65" s="11"/>
      <c r="F65" s="11"/>
      <c r="G65" s="11"/>
      <c r="H65" s="25">
        <f t="shared" si="0"/>
        <v>0</v>
      </c>
      <c r="I65" s="12">
        <f t="shared" si="1"/>
        <v>0</v>
      </c>
    </row>
    <row r="66" spans="1:9" x14ac:dyDescent="0.25">
      <c r="A66" s="8" t="s">
        <v>75</v>
      </c>
      <c r="B66" s="9"/>
      <c r="C66" s="10"/>
      <c r="D66" s="11"/>
      <c r="E66" s="11"/>
      <c r="F66" s="11"/>
      <c r="G66" s="11"/>
      <c r="H66" s="25">
        <f t="shared" si="0"/>
        <v>0</v>
      </c>
      <c r="I66" s="12">
        <f t="shared" si="1"/>
        <v>0</v>
      </c>
    </row>
    <row r="67" spans="1:9" x14ac:dyDescent="0.25">
      <c r="A67" s="8" t="s">
        <v>76</v>
      </c>
      <c r="B67" s="9"/>
      <c r="C67" s="10"/>
      <c r="D67" s="11"/>
      <c r="E67" s="11"/>
      <c r="F67" s="11"/>
      <c r="G67" s="11"/>
      <c r="H67" s="25">
        <f>SUM(D67+E67+F67+G67)</f>
        <v>0</v>
      </c>
      <c r="I67" s="12">
        <f>SUM(B67:G67)</f>
        <v>0</v>
      </c>
    </row>
    <row r="68" spans="1:9" x14ac:dyDescent="0.25">
      <c r="A68" s="8" t="s">
        <v>77</v>
      </c>
      <c r="B68" s="9"/>
      <c r="C68" s="10"/>
      <c r="D68" s="11"/>
      <c r="E68" s="11"/>
      <c r="F68" s="11"/>
      <c r="G68" s="11"/>
      <c r="H68" s="25">
        <f>SUM(D68+E68+F68+G68)</f>
        <v>0</v>
      </c>
      <c r="I68" s="12">
        <f>SUM(B68:G68)</f>
        <v>0</v>
      </c>
    </row>
    <row r="69" spans="1:9" x14ac:dyDescent="0.25">
      <c r="A69" s="8" t="s">
        <v>78</v>
      </c>
      <c r="B69" s="9"/>
      <c r="C69" s="10"/>
      <c r="D69" s="11"/>
      <c r="E69" s="11"/>
      <c r="F69" s="11"/>
      <c r="G69" s="11"/>
      <c r="H69" s="25">
        <f>SUM(D69+E69+F69+G69)</f>
        <v>0</v>
      </c>
      <c r="I69" s="12">
        <f>SUM(B69:G69)</f>
        <v>0</v>
      </c>
    </row>
    <row r="70" spans="1:9" s="5" customFormat="1" x14ac:dyDescent="0.25">
      <c r="A70" s="14" t="s">
        <v>79</v>
      </c>
      <c r="B70" s="22">
        <f t="shared" ref="B70:G70" si="2">SUM(B3:B69)</f>
        <v>0</v>
      </c>
      <c r="C70" s="23">
        <f t="shared" si="2"/>
        <v>0</v>
      </c>
      <c r="D70" s="24">
        <f t="shared" si="2"/>
        <v>0</v>
      </c>
      <c r="E70" s="24">
        <f t="shared" si="2"/>
        <v>0</v>
      </c>
      <c r="F70" s="24">
        <f t="shared" si="2"/>
        <v>0</v>
      </c>
      <c r="G70" s="24">
        <f t="shared" si="2"/>
        <v>0</v>
      </c>
      <c r="H70" s="26">
        <f>SUM(D70:G70)</f>
        <v>0</v>
      </c>
      <c r="I70" s="18">
        <f>SUM(B70:G70)</f>
        <v>0</v>
      </c>
    </row>
    <row r="71" spans="1:9" s="5" customFormat="1" x14ac:dyDescent="0.25">
      <c r="A71" s="14"/>
      <c r="B71" s="15"/>
      <c r="C71" s="16"/>
      <c r="D71" s="17"/>
      <c r="E71" s="17"/>
      <c r="F71" s="17"/>
      <c r="G71" s="17"/>
      <c r="H71" s="27"/>
      <c r="I71" s="18"/>
    </row>
    <row r="72" spans="1:9" s="5" customFormat="1" x14ac:dyDescent="0.25">
      <c r="A72" s="14"/>
      <c r="B72" s="15"/>
      <c r="C72" s="16"/>
      <c r="D72" s="17"/>
      <c r="E72" s="17"/>
      <c r="F72" s="17"/>
      <c r="G72" s="17"/>
      <c r="H72" s="27"/>
      <c r="I72" s="18"/>
    </row>
    <row r="73" spans="1:9" x14ac:dyDescent="0.25">
      <c r="A73" s="8"/>
      <c r="B73" s="12"/>
      <c r="C73" s="12"/>
      <c r="D73" s="12"/>
      <c r="E73" s="12"/>
      <c r="F73" s="12"/>
      <c r="G73" s="12"/>
      <c r="H73" s="12"/>
      <c r="I73" s="12"/>
    </row>
    <row r="74" spans="1:9" x14ac:dyDescent="0.25">
      <c r="A74" s="19" t="s">
        <v>80</v>
      </c>
      <c r="B74" s="20"/>
      <c r="C74" s="20"/>
      <c r="D74" s="20"/>
      <c r="E74" s="20"/>
      <c r="F74" s="20"/>
      <c r="G74" s="20"/>
      <c r="H74" s="20"/>
      <c r="I74" s="20"/>
    </row>
    <row r="75" spans="1:9" x14ac:dyDescent="0.25">
      <c r="A75" s="8" t="s">
        <v>35</v>
      </c>
      <c r="B75" s="12"/>
      <c r="C75" s="12"/>
      <c r="D75" s="12"/>
      <c r="E75" s="12"/>
      <c r="F75" s="12"/>
      <c r="G75" s="12"/>
      <c r="H75" s="12"/>
      <c r="I75" s="12">
        <f>SUM(B75:G75)</f>
        <v>0</v>
      </c>
    </row>
    <row r="76" spans="1:9" x14ac:dyDescent="0.25">
      <c r="A76" s="8" t="s">
        <v>48</v>
      </c>
      <c r="B76" s="12"/>
      <c r="C76" s="12"/>
      <c r="D76" s="12"/>
      <c r="E76" s="12"/>
      <c r="F76" s="12"/>
      <c r="G76" s="12"/>
      <c r="H76" s="12"/>
      <c r="I76" s="12">
        <f>SUM(B76:G76)</f>
        <v>0</v>
      </c>
    </row>
    <row r="77" spans="1:9" x14ac:dyDescent="0.25">
      <c r="A77" s="8" t="s">
        <v>60</v>
      </c>
      <c r="B77" s="12"/>
      <c r="C77" s="12"/>
      <c r="D77" s="12"/>
      <c r="E77" s="12"/>
      <c r="F77" s="12"/>
      <c r="G77" s="12"/>
      <c r="H77" s="12"/>
      <c r="I77" s="12">
        <f>SUM(B77:G77)</f>
        <v>0</v>
      </c>
    </row>
    <row r="78" spans="1:9" x14ac:dyDescent="0.25">
      <c r="A78" s="8" t="s">
        <v>77</v>
      </c>
      <c r="B78" s="12"/>
      <c r="C78" s="12"/>
      <c r="D78" s="12"/>
      <c r="E78" s="12"/>
      <c r="F78" s="12"/>
      <c r="G78" s="12"/>
      <c r="H78" s="12"/>
      <c r="I78" s="12">
        <f>SUM(B78:G78)</f>
        <v>0</v>
      </c>
    </row>
    <row r="79" spans="1:9" x14ac:dyDescent="0.25">
      <c r="A79" s="8" t="s">
        <v>81</v>
      </c>
      <c r="B79" s="12">
        <f t="shared" ref="B79:G79" si="3">SUM(B75:B78)</f>
        <v>0</v>
      </c>
      <c r="C79" s="12">
        <f t="shared" si="3"/>
        <v>0</v>
      </c>
      <c r="D79" s="12">
        <f t="shared" si="3"/>
        <v>0</v>
      </c>
      <c r="E79" s="12">
        <f t="shared" si="3"/>
        <v>0</v>
      </c>
      <c r="F79" s="12">
        <f t="shared" si="3"/>
        <v>0</v>
      </c>
      <c r="G79" s="12">
        <f t="shared" si="3"/>
        <v>0</v>
      </c>
      <c r="H79" s="12"/>
      <c r="I79" s="12"/>
    </row>
    <row r="80" spans="1:9" x14ac:dyDescent="0.25">
      <c r="A80" s="8" t="s">
        <v>82</v>
      </c>
      <c r="B80" s="12">
        <f t="shared" ref="B80:G80" si="4">B70+B79</f>
        <v>0</v>
      </c>
      <c r="C80" s="12">
        <f t="shared" si="4"/>
        <v>0</v>
      </c>
      <c r="D80" s="12">
        <f t="shared" si="4"/>
        <v>0</v>
      </c>
      <c r="E80" s="12">
        <f t="shared" si="4"/>
        <v>0</v>
      </c>
      <c r="F80" s="12">
        <f t="shared" si="4"/>
        <v>0</v>
      </c>
      <c r="G80" s="12">
        <f t="shared" si="4"/>
        <v>0</v>
      </c>
      <c r="H80" s="12"/>
      <c r="I80" s="12"/>
    </row>
  </sheetData>
  <pageMargins left="0.75" right="0.75" top="0.75" bottom="1" header="0.5" footer="0.5"/>
  <pageSetup scale="5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K82"/>
  <sheetViews>
    <sheetView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G69"/>
    </sheetView>
  </sheetViews>
  <sheetFormatPr defaultColWidth="9.140625" defaultRowHeight="15.75" x14ac:dyDescent="0.25"/>
  <cols>
    <col min="1" max="1" width="42.7109375" style="1" customWidth="1"/>
    <col min="2" max="2" width="15" style="2" customWidth="1"/>
    <col min="3" max="3" width="13.85546875" style="2" customWidth="1"/>
    <col min="4" max="4" width="14" style="2" bestFit="1" customWidth="1"/>
    <col min="5" max="7" width="12.7109375" style="2" bestFit="1" customWidth="1"/>
    <col min="8" max="8" width="12.7109375" style="2" customWidth="1"/>
    <col min="9" max="9" width="14" style="2" bestFit="1" customWidth="1"/>
    <col min="10" max="10" width="2.7109375" style="1" customWidth="1"/>
    <col min="11" max="11" width="12.5703125" style="1" customWidth="1"/>
    <col min="12" max="12" width="12.140625" style="72" customWidth="1"/>
    <col min="13" max="13" width="11.85546875" style="1" customWidth="1"/>
    <col min="14" max="14" width="9.140625" style="1"/>
    <col min="15" max="15" width="9.7109375" style="1" bestFit="1" customWidth="1"/>
    <col min="16" max="16384" width="9.140625" style="1"/>
  </cols>
  <sheetData>
    <row r="1" spans="1:37" x14ac:dyDescent="0.25">
      <c r="A1" s="3" t="s">
        <v>0</v>
      </c>
      <c r="B1" s="21" t="s">
        <v>98</v>
      </c>
      <c r="C1" s="4"/>
      <c r="D1" s="4" t="s">
        <v>87</v>
      </c>
      <c r="E1" s="4"/>
      <c r="F1" s="4"/>
      <c r="G1" s="4"/>
      <c r="H1" s="4"/>
      <c r="I1" s="4"/>
      <c r="K1" s="85">
        <v>45412</v>
      </c>
      <c r="L1" s="86"/>
      <c r="M1" s="86"/>
      <c r="N1" s="86"/>
      <c r="O1" s="86"/>
      <c r="P1" s="86"/>
      <c r="R1" s="85">
        <v>45415</v>
      </c>
      <c r="S1" s="86"/>
      <c r="T1" s="86"/>
      <c r="U1" s="86"/>
      <c r="V1" s="86"/>
      <c r="W1" s="86"/>
      <c r="Y1" s="85" t="s">
        <v>100</v>
      </c>
      <c r="Z1" s="86"/>
      <c r="AA1" s="86"/>
      <c r="AB1" s="86"/>
      <c r="AC1" s="86"/>
      <c r="AD1" s="86"/>
      <c r="AF1" s="85">
        <v>45427</v>
      </c>
      <c r="AG1" s="86"/>
      <c r="AH1" s="86"/>
      <c r="AI1" s="86"/>
      <c r="AJ1" s="86"/>
      <c r="AK1" s="86"/>
    </row>
    <row r="2" spans="1:37" s="6" customFormat="1" ht="63" x14ac:dyDescent="0.25">
      <c r="A2" s="39" t="s">
        <v>3</v>
      </c>
      <c r="B2" s="40" t="s">
        <v>4</v>
      </c>
      <c r="C2" s="41" t="s">
        <v>5</v>
      </c>
      <c r="D2" s="42" t="s">
        <v>6</v>
      </c>
      <c r="E2" s="42" t="s">
        <v>7</v>
      </c>
      <c r="F2" s="42" t="s">
        <v>8</v>
      </c>
      <c r="G2" s="42" t="s">
        <v>9</v>
      </c>
      <c r="H2" s="43" t="s">
        <v>10</v>
      </c>
      <c r="I2" s="44" t="s">
        <v>11</v>
      </c>
      <c r="K2" s="45" t="s">
        <v>4</v>
      </c>
      <c r="L2" s="79" t="s">
        <v>5</v>
      </c>
      <c r="M2" s="45" t="s">
        <v>6</v>
      </c>
      <c r="N2" s="45" t="s">
        <v>7</v>
      </c>
      <c r="O2" s="45" t="s">
        <v>8</v>
      </c>
      <c r="P2" s="45" t="s">
        <v>9</v>
      </c>
      <c r="R2" s="45" t="s">
        <v>4</v>
      </c>
      <c r="S2" s="79" t="s">
        <v>5</v>
      </c>
      <c r="T2" s="45" t="s">
        <v>6</v>
      </c>
      <c r="U2" s="45" t="s">
        <v>7</v>
      </c>
      <c r="V2" s="45" t="s">
        <v>8</v>
      </c>
      <c r="W2" s="45" t="s">
        <v>9</v>
      </c>
      <c r="Y2" s="45" t="s">
        <v>4</v>
      </c>
      <c r="Z2" s="79" t="s">
        <v>5</v>
      </c>
      <c r="AA2" s="45" t="s">
        <v>6</v>
      </c>
      <c r="AB2" s="45" t="s">
        <v>7</v>
      </c>
      <c r="AC2" s="45" t="s">
        <v>8</v>
      </c>
      <c r="AD2" s="45" t="s">
        <v>9</v>
      </c>
      <c r="AF2" s="45" t="s">
        <v>4</v>
      </c>
      <c r="AG2" s="79" t="s">
        <v>5</v>
      </c>
      <c r="AH2" s="45" t="s">
        <v>6</v>
      </c>
      <c r="AI2" s="45" t="s">
        <v>7</v>
      </c>
      <c r="AJ2" s="45" t="s">
        <v>8</v>
      </c>
      <c r="AK2" s="45" t="s">
        <v>9</v>
      </c>
    </row>
    <row r="3" spans="1:37" x14ac:dyDescent="0.25">
      <c r="A3" s="33" t="s">
        <v>13</v>
      </c>
      <c r="B3" s="34"/>
      <c r="C3" s="35"/>
      <c r="D3" s="36"/>
      <c r="E3" s="36"/>
      <c r="F3" s="36"/>
      <c r="G3" s="36"/>
      <c r="H3" s="37">
        <f>D3+E3+F3+G3</f>
        <v>0</v>
      </c>
      <c r="I3" s="38">
        <f t="shared" ref="I3:I69" si="0">SUM(B3:G3)</f>
        <v>0</v>
      </c>
    </row>
    <row r="4" spans="1:37" x14ac:dyDescent="0.25">
      <c r="A4" s="8" t="s">
        <v>14</v>
      </c>
      <c r="B4" s="9"/>
      <c r="C4" s="10"/>
      <c r="D4" s="11"/>
      <c r="E4" s="11"/>
      <c r="F4" s="11"/>
      <c r="G4" s="11"/>
      <c r="H4" s="37">
        <f t="shared" ref="H4:H67" si="1">D4+E4+F4+G4</f>
        <v>0</v>
      </c>
      <c r="I4" s="12">
        <f t="shared" si="0"/>
        <v>0</v>
      </c>
      <c r="O4" s="2"/>
      <c r="Y4" s="1">
        <v>418.5</v>
      </c>
      <c r="Z4" s="1">
        <v>418.5</v>
      </c>
      <c r="AA4" s="1">
        <v>841.65</v>
      </c>
      <c r="AB4" s="1">
        <v>60.45</v>
      </c>
      <c r="AC4" s="1">
        <v>60.45</v>
      </c>
      <c r="AD4" s="1">
        <v>60.45</v>
      </c>
    </row>
    <row r="5" spans="1:37" x14ac:dyDescent="0.25">
      <c r="A5" s="8" t="s">
        <v>15</v>
      </c>
      <c r="B5" s="9"/>
      <c r="C5" s="10"/>
      <c r="D5" s="11"/>
      <c r="E5" s="11"/>
      <c r="F5" s="11"/>
      <c r="G5" s="11"/>
      <c r="H5" s="37">
        <f t="shared" si="1"/>
        <v>0</v>
      </c>
      <c r="I5" s="12">
        <f t="shared" si="0"/>
        <v>0</v>
      </c>
    </row>
    <row r="6" spans="1:37" x14ac:dyDescent="0.25">
      <c r="A6" s="8" t="s">
        <v>16</v>
      </c>
      <c r="B6" s="9"/>
      <c r="C6" s="10"/>
      <c r="D6" s="11"/>
      <c r="E6" s="11"/>
      <c r="F6" s="11"/>
      <c r="G6" s="11"/>
      <c r="H6" s="37">
        <f t="shared" si="1"/>
        <v>0</v>
      </c>
      <c r="I6" s="12">
        <f t="shared" si="0"/>
        <v>0</v>
      </c>
    </row>
    <row r="7" spans="1:37" x14ac:dyDescent="0.25">
      <c r="A7" s="8" t="s">
        <v>17</v>
      </c>
      <c r="B7" s="9"/>
      <c r="C7" s="10"/>
      <c r="D7" s="11"/>
      <c r="E7" s="11"/>
      <c r="F7" s="11"/>
      <c r="G7" s="11"/>
      <c r="H7" s="37">
        <f t="shared" si="1"/>
        <v>0</v>
      </c>
      <c r="I7" s="12">
        <f t="shared" si="0"/>
        <v>0</v>
      </c>
      <c r="K7" s="1">
        <v>225</v>
      </c>
      <c r="L7" s="72">
        <v>225</v>
      </c>
      <c r="M7" s="1">
        <v>452.5</v>
      </c>
      <c r="N7" s="1">
        <v>32.5</v>
      </c>
      <c r="O7" s="1">
        <v>32.5</v>
      </c>
      <c r="P7" s="1">
        <v>32.5</v>
      </c>
      <c r="Y7" s="1">
        <v>519.97</v>
      </c>
      <c r="Z7" s="1">
        <v>519.97</v>
      </c>
      <c r="AA7" s="1">
        <v>1045.73</v>
      </c>
      <c r="AB7" s="1">
        <v>75.11</v>
      </c>
      <c r="AC7" s="1">
        <v>75.11</v>
      </c>
      <c r="AD7" s="1">
        <v>75.11</v>
      </c>
    </row>
    <row r="8" spans="1:37" x14ac:dyDescent="0.25">
      <c r="A8" s="8" t="s">
        <v>18</v>
      </c>
      <c r="B8" s="9"/>
      <c r="C8" s="10"/>
      <c r="D8" s="11"/>
      <c r="E8" s="11"/>
      <c r="F8" s="11"/>
      <c r="G8" s="11"/>
      <c r="H8" s="37">
        <f t="shared" si="1"/>
        <v>0</v>
      </c>
      <c r="I8" s="12">
        <f t="shared" si="0"/>
        <v>0</v>
      </c>
    </row>
    <row r="9" spans="1:37" x14ac:dyDescent="0.25">
      <c r="A9" s="8" t="s">
        <v>19</v>
      </c>
      <c r="B9" s="9"/>
      <c r="C9" s="10"/>
      <c r="D9" s="11"/>
      <c r="E9" s="11"/>
      <c r="F9" s="11"/>
      <c r="G9" s="11"/>
      <c r="H9" s="37">
        <f t="shared" si="1"/>
        <v>0</v>
      </c>
      <c r="I9" s="12">
        <f t="shared" si="0"/>
        <v>0</v>
      </c>
      <c r="K9" s="1">
        <v>825</v>
      </c>
      <c r="M9" s="1">
        <v>1659</v>
      </c>
      <c r="N9" s="1">
        <v>119</v>
      </c>
      <c r="O9" s="1">
        <v>119</v>
      </c>
      <c r="P9" s="1">
        <v>119</v>
      </c>
      <c r="Y9" s="1">
        <v>523</v>
      </c>
      <c r="AA9" s="1">
        <v>1047</v>
      </c>
      <c r="AB9" s="1">
        <v>77</v>
      </c>
      <c r="AC9" s="1">
        <v>77</v>
      </c>
      <c r="AD9" s="1">
        <v>77</v>
      </c>
    </row>
    <row r="10" spans="1:37" x14ac:dyDescent="0.25">
      <c r="A10" s="8" t="s">
        <v>20</v>
      </c>
      <c r="B10" s="9"/>
      <c r="C10" s="10"/>
      <c r="D10" s="11"/>
      <c r="E10" s="11"/>
      <c r="F10" s="11"/>
      <c r="G10" s="11"/>
      <c r="H10" s="37">
        <f t="shared" si="1"/>
        <v>0</v>
      </c>
      <c r="I10" s="12">
        <f t="shared" si="0"/>
        <v>0</v>
      </c>
      <c r="R10" s="1">
        <v>139.32</v>
      </c>
      <c r="S10" s="1">
        <v>139.32</v>
      </c>
      <c r="T10" s="1">
        <v>280.2</v>
      </c>
      <c r="U10" s="1">
        <v>20.12</v>
      </c>
      <c r="V10" s="1">
        <v>20.12</v>
      </c>
      <c r="W10" s="1">
        <v>20.12</v>
      </c>
    </row>
    <row r="11" spans="1:37" x14ac:dyDescent="0.25">
      <c r="A11" s="8" t="s">
        <v>21</v>
      </c>
      <c r="B11" s="9"/>
      <c r="C11" s="10"/>
      <c r="D11" s="11"/>
      <c r="E11" s="11"/>
      <c r="F11" s="11"/>
      <c r="G11" s="11"/>
      <c r="H11" s="37">
        <f t="shared" si="1"/>
        <v>0</v>
      </c>
      <c r="I11" s="12"/>
    </row>
    <row r="12" spans="1:37" x14ac:dyDescent="0.25">
      <c r="A12" s="8" t="s">
        <v>22</v>
      </c>
      <c r="B12" s="9"/>
      <c r="C12" s="10"/>
      <c r="D12" s="11"/>
      <c r="E12" s="11"/>
      <c r="F12" s="11"/>
      <c r="G12" s="11"/>
      <c r="H12" s="37">
        <f t="shared" si="1"/>
        <v>0</v>
      </c>
      <c r="I12" s="12">
        <f t="shared" si="0"/>
        <v>0</v>
      </c>
    </row>
    <row r="13" spans="1:37" x14ac:dyDescent="0.25">
      <c r="A13" s="8" t="s">
        <v>23</v>
      </c>
      <c r="B13" s="9"/>
      <c r="C13" s="10"/>
      <c r="D13" s="11"/>
      <c r="E13" s="11"/>
      <c r="F13" s="11"/>
      <c r="G13" s="11"/>
      <c r="H13" s="37">
        <f t="shared" si="1"/>
        <v>0</v>
      </c>
      <c r="I13" s="12">
        <f t="shared" si="0"/>
        <v>0</v>
      </c>
    </row>
    <row r="14" spans="1:37" x14ac:dyDescent="0.25">
      <c r="A14" s="8" t="s">
        <v>24</v>
      </c>
      <c r="B14" s="9"/>
      <c r="C14" s="10"/>
      <c r="D14" s="11"/>
      <c r="E14" s="11"/>
      <c r="F14" s="11"/>
      <c r="G14" s="11"/>
      <c r="H14" s="37">
        <f t="shared" si="1"/>
        <v>0</v>
      </c>
      <c r="I14" s="12">
        <f t="shared" si="0"/>
        <v>0</v>
      </c>
    </row>
    <row r="15" spans="1:37" x14ac:dyDescent="0.25">
      <c r="A15" s="8" t="s">
        <v>25</v>
      </c>
      <c r="B15" s="9"/>
      <c r="C15" s="10"/>
      <c r="D15" s="11"/>
      <c r="E15" s="11"/>
      <c r="F15" s="11"/>
      <c r="G15" s="11"/>
      <c r="H15" s="37">
        <f t="shared" si="1"/>
        <v>0</v>
      </c>
      <c r="I15" s="12">
        <f t="shared" si="0"/>
        <v>0</v>
      </c>
      <c r="K15" s="1">
        <v>342.79</v>
      </c>
      <c r="L15" s="72">
        <v>342.79</v>
      </c>
      <c r="M15" s="1">
        <v>689.39</v>
      </c>
      <c r="N15" s="1">
        <v>49.51</v>
      </c>
      <c r="O15" s="1">
        <v>49.51</v>
      </c>
      <c r="P15" s="1">
        <v>49.51</v>
      </c>
    </row>
    <row r="16" spans="1:37" x14ac:dyDescent="0.25">
      <c r="A16" s="8" t="s">
        <v>26</v>
      </c>
      <c r="B16" s="9"/>
      <c r="C16" s="10"/>
      <c r="D16" s="11"/>
      <c r="E16" s="11"/>
      <c r="F16" s="11"/>
      <c r="G16" s="11"/>
      <c r="H16" s="37">
        <f t="shared" si="1"/>
        <v>0</v>
      </c>
      <c r="I16" s="12">
        <f t="shared" si="0"/>
        <v>0</v>
      </c>
      <c r="K16" s="1">
        <v>237.77</v>
      </c>
      <c r="L16" s="72">
        <v>237.77</v>
      </c>
      <c r="M16" s="1">
        <v>478.18</v>
      </c>
      <c r="N16" s="1">
        <v>34.35</v>
      </c>
      <c r="O16" s="1">
        <v>34.35</v>
      </c>
      <c r="P16" s="1">
        <v>34.35</v>
      </c>
    </row>
    <row r="17" spans="1:37" x14ac:dyDescent="0.25">
      <c r="A17" s="8" t="s">
        <v>27</v>
      </c>
      <c r="B17" s="9"/>
      <c r="C17" s="10"/>
      <c r="D17" s="11"/>
      <c r="E17" s="11"/>
      <c r="F17" s="11"/>
      <c r="G17" s="11"/>
      <c r="H17" s="37">
        <f t="shared" si="1"/>
        <v>0</v>
      </c>
      <c r="I17" s="12">
        <f t="shared" si="0"/>
        <v>0</v>
      </c>
      <c r="K17" s="1">
        <v>359.33</v>
      </c>
      <c r="L17" s="72">
        <f>K17</f>
        <v>359.33</v>
      </c>
      <c r="M17" s="1">
        <v>722.64</v>
      </c>
      <c r="N17" s="1">
        <v>51.9</v>
      </c>
      <c r="O17" s="1">
        <f t="shared" ref="O17:P20" si="2">N17</f>
        <v>51.9</v>
      </c>
      <c r="P17" s="1">
        <f t="shared" si="2"/>
        <v>51.9</v>
      </c>
      <c r="Y17" s="1">
        <v>1205.4100000000001</v>
      </c>
      <c r="Z17" s="1">
        <v>1205.4100000000001</v>
      </c>
      <c r="AA17" s="1">
        <v>2424.2600000000002</v>
      </c>
      <c r="AB17" s="1">
        <v>174.11</v>
      </c>
      <c r="AC17" s="1">
        <v>174.11</v>
      </c>
      <c r="AD17" s="1">
        <v>174.11</v>
      </c>
    </row>
    <row r="18" spans="1:37" x14ac:dyDescent="0.25">
      <c r="A18" s="46" t="s">
        <v>28</v>
      </c>
      <c r="B18" s="9"/>
      <c r="C18" s="10"/>
      <c r="D18" s="11"/>
      <c r="E18" s="11"/>
      <c r="F18" s="11"/>
      <c r="G18" s="11"/>
      <c r="H18" s="37">
        <f t="shared" si="1"/>
        <v>0</v>
      </c>
      <c r="I18" s="12">
        <f t="shared" si="0"/>
        <v>0</v>
      </c>
      <c r="K18" s="1">
        <v>1186.3499999999999</v>
      </c>
      <c r="L18" s="72">
        <f>K18</f>
        <v>1186.3499999999999</v>
      </c>
      <c r="M18" s="1">
        <v>2385.9</v>
      </c>
      <c r="N18" s="1">
        <v>171.36</v>
      </c>
      <c r="O18" s="1">
        <f t="shared" si="2"/>
        <v>171.36</v>
      </c>
      <c r="P18" s="1">
        <f t="shared" si="2"/>
        <v>171.36</v>
      </c>
      <c r="AF18" s="1">
        <v>690.38</v>
      </c>
      <c r="AG18" s="1">
        <v>690.38</v>
      </c>
      <c r="AH18" s="1">
        <v>1388.45</v>
      </c>
      <c r="AI18" s="1">
        <v>99.72</v>
      </c>
      <c r="AJ18" s="1">
        <v>99.72</v>
      </c>
      <c r="AK18" s="1">
        <v>99.72</v>
      </c>
    </row>
    <row r="19" spans="1:37" x14ac:dyDescent="0.25">
      <c r="A19" s="8" t="s">
        <v>29</v>
      </c>
      <c r="B19" s="9"/>
      <c r="C19" s="10"/>
      <c r="D19" s="11"/>
      <c r="E19" s="11"/>
      <c r="F19" s="11"/>
      <c r="G19" s="11"/>
      <c r="H19" s="37">
        <f t="shared" si="1"/>
        <v>0</v>
      </c>
      <c r="I19" s="12">
        <f>SUM(B19:G19)</f>
        <v>0</v>
      </c>
      <c r="K19" s="1">
        <v>271.8</v>
      </c>
      <c r="L19" s="72">
        <v>271.8</v>
      </c>
      <c r="M19" s="1">
        <v>546.62</v>
      </c>
      <c r="N19" s="1">
        <v>39.26</v>
      </c>
      <c r="O19" s="1">
        <f t="shared" si="2"/>
        <v>39.26</v>
      </c>
      <c r="P19" s="1">
        <f t="shared" si="2"/>
        <v>39.26</v>
      </c>
      <c r="Y19" s="1">
        <v>203.4</v>
      </c>
      <c r="Z19" s="1">
        <v>203.4</v>
      </c>
      <c r="AA19" s="1">
        <v>409.06</v>
      </c>
      <c r="AB19" s="1">
        <v>29.38</v>
      </c>
      <c r="AC19" s="1">
        <v>29.38</v>
      </c>
      <c r="AD19" s="1">
        <v>29.38</v>
      </c>
    </row>
    <row r="20" spans="1:37" x14ac:dyDescent="0.25">
      <c r="A20" s="8" t="s">
        <v>30</v>
      </c>
      <c r="B20" s="9"/>
      <c r="C20" s="10"/>
      <c r="D20" s="11"/>
      <c r="E20" s="11"/>
      <c r="F20" s="11"/>
      <c r="G20" s="11"/>
      <c r="H20" s="37">
        <f t="shared" si="1"/>
        <v>0</v>
      </c>
      <c r="I20" s="12">
        <f>SUM(B20:G20)</f>
        <v>0</v>
      </c>
      <c r="K20" s="1">
        <v>61.88</v>
      </c>
      <c r="L20" s="72">
        <f>K20</f>
        <v>61.88</v>
      </c>
      <c r="M20" s="1">
        <v>124.42</v>
      </c>
      <c r="N20" s="1">
        <v>8.94</v>
      </c>
      <c r="O20" s="1">
        <f t="shared" si="2"/>
        <v>8.94</v>
      </c>
      <c r="P20" s="1">
        <f t="shared" si="2"/>
        <v>8.94</v>
      </c>
    </row>
    <row r="21" spans="1:37" x14ac:dyDescent="0.25">
      <c r="A21" s="8" t="s">
        <v>83</v>
      </c>
      <c r="B21" s="9"/>
      <c r="C21" s="10"/>
      <c r="D21" s="11"/>
      <c r="E21" s="11"/>
      <c r="F21" s="11"/>
      <c r="G21" s="11"/>
      <c r="H21" s="37">
        <f t="shared" si="1"/>
        <v>0</v>
      </c>
      <c r="I21" s="12">
        <f t="shared" si="0"/>
        <v>0</v>
      </c>
      <c r="M21" s="74"/>
    </row>
    <row r="22" spans="1:37" x14ac:dyDescent="0.25">
      <c r="A22" s="8" t="s">
        <v>31</v>
      </c>
      <c r="B22" s="9"/>
      <c r="C22" s="10"/>
      <c r="D22" s="11"/>
      <c r="E22" s="11"/>
      <c r="F22" s="11"/>
      <c r="G22" s="11"/>
      <c r="H22" s="37">
        <f t="shared" si="1"/>
        <v>0</v>
      </c>
      <c r="I22" s="12">
        <f t="shared" si="0"/>
        <v>0</v>
      </c>
      <c r="Y22" s="1">
        <v>1395.85</v>
      </c>
      <c r="Z22" s="1">
        <v>1395.85</v>
      </c>
      <c r="AA22" s="1">
        <v>2807.21</v>
      </c>
      <c r="AB22" s="1">
        <v>201.62</v>
      </c>
      <c r="AC22" s="1">
        <v>201.62</v>
      </c>
      <c r="AD22" s="1">
        <v>201.62</v>
      </c>
    </row>
    <row r="23" spans="1:37" x14ac:dyDescent="0.25">
      <c r="A23" s="8" t="s">
        <v>32</v>
      </c>
      <c r="B23" s="9"/>
      <c r="C23" s="10"/>
      <c r="D23" s="11"/>
      <c r="E23" s="11"/>
      <c r="F23" s="11"/>
      <c r="G23" s="11"/>
      <c r="H23" s="37">
        <f t="shared" si="1"/>
        <v>0</v>
      </c>
      <c r="I23" s="12"/>
    </row>
    <row r="24" spans="1:37" x14ac:dyDescent="0.25">
      <c r="A24" s="8" t="s">
        <v>33</v>
      </c>
      <c r="B24" s="9"/>
      <c r="C24" s="10"/>
      <c r="D24" s="11"/>
      <c r="E24" s="11"/>
      <c r="F24" s="11"/>
      <c r="G24" s="11"/>
      <c r="H24" s="37">
        <f t="shared" si="1"/>
        <v>0</v>
      </c>
      <c r="I24" s="12">
        <f t="shared" si="0"/>
        <v>0</v>
      </c>
      <c r="Z24" s="1">
        <v>727.15</v>
      </c>
    </row>
    <row r="25" spans="1:37" x14ac:dyDescent="0.25">
      <c r="A25" s="8" t="s">
        <v>34</v>
      </c>
      <c r="B25" s="9"/>
      <c r="C25" s="10"/>
      <c r="D25" s="11"/>
      <c r="E25" s="11"/>
      <c r="F25" s="11"/>
      <c r="G25" s="11"/>
      <c r="H25" s="37">
        <f t="shared" si="1"/>
        <v>0</v>
      </c>
      <c r="I25" s="12">
        <f t="shared" si="0"/>
        <v>0</v>
      </c>
      <c r="K25" s="1">
        <v>174.1</v>
      </c>
      <c r="L25" s="72">
        <f>K25</f>
        <v>174.1</v>
      </c>
      <c r="M25" s="1">
        <v>350.14</v>
      </c>
      <c r="N25" s="1">
        <v>25.15</v>
      </c>
      <c r="O25" s="1">
        <f>N25</f>
        <v>25.15</v>
      </c>
      <c r="P25" s="1">
        <f>O25</f>
        <v>25.15</v>
      </c>
      <c r="Y25" s="1">
        <v>98.43</v>
      </c>
      <c r="Z25" s="1">
        <v>98.43</v>
      </c>
      <c r="AA25" s="1">
        <v>197.95</v>
      </c>
      <c r="AB25" s="1">
        <v>14.22</v>
      </c>
      <c r="AC25" s="1">
        <v>14.22</v>
      </c>
      <c r="AD25" s="1">
        <v>14.22</v>
      </c>
    </row>
    <row r="26" spans="1:37" x14ac:dyDescent="0.25">
      <c r="A26" s="8" t="s">
        <v>35</v>
      </c>
      <c r="B26" s="9"/>
      <c r="C26" s="10"/>
      <c r="D26" s="11"/>
      <c r="E26" s="11"/>
      <c r="F26" s="11"/>
      <c r="G26" s="11"/>
      <c r="H26" s="37">
        <f t="shared" si="1"/>
        <v>0</v>
      </c>
      <c r="I26" s="12">
        <f t="shared" si="0"/>
        <v>0</v>
      </c>
      <c r="Y26" s="1">
        <v>2835</v>
      </c>
      <c r="Z26" s="1">
        <v>2835</v>
      </c>
      <c r="AA26" s="1">
        <v>5701.5</v>
      </c>
      <c r="AB26" s="1">
        <v>409.5</v>
      </c>
      <c r="AC26" s="1">
        <v>409.5</v>
      </c>
      <c r="AD26" s="1">
        <v>409.5</v>
      </c>
    </row>
    <row r="27" spans="1:37" x14ac:dyDescent="0.25">
      <c r="A27" s="8" t="s">
        <v>36</v>
      </c>
      <c r="B27" s="9"/>
      <c r="C27" s="10"/>
      <c r="D27" s="11"/>
      <c r="E27" s="11"/>
      <c r="F27" s="11"/>
      <c r="G27" s="11"/>
      <c r="H27" s="37">
        <f t="shared" si="1"/>
        <v>0</v>
      </c>
      <c r="I27" s="12">
        <f t="shared" si="0"/>
        <v>0</v>
      </c>
      <c r="R27" s="1">
        <v>3210</v>
      </c>
      <c r="T27" s="1">
        <v>6458.18</v>
      </c>
      <c r="U27" s="1">
        <v>463.94</v>
      </c>
      <c r="V27" s="1">
        <v>463.94</v>
      </c>
      <c r="W27" s="1">
        <v>463.94</v>
      </c>
    </row>
    <row r="28" spans="1:37" x14ac:dyDescent="0.25">
      <c r="A28" s="8" t="s">
        <v>37</v>
      </c>
      <c r="B28" s="9"/>
      <c r="C28" s="10"/>
      <c r="D28" s="11"/>
      <c r="E28" s="11"/>
      <c r="F28" s="11"/>
      <c r="G28" s="11"/>
      <c r="H28" s="37">
        <f t="shared" si="1"/>
        <v>0</v>
      </c>
      <c r="I28" s="12">
        <f t="shared" si="0"/>
        <v>0</v>
      </c>
      <c r="O28" s="2"/>
    </row>
    <row r="29" spans="1:37" x14ac:dyDescent="0.25">
      <c r="A29" s="8" t="s">
        <v>38</v>
      </c>
      <c r="B29" s="9"/>
      <c r="C29" s="10"/>
      <c r="D29" s="11"/>
      <c r="E29" s="11"/>
      <c r="F29" s="11"/>
      <c r="G29" s="11"/>
      <c r="H29" s="37">
        <f t="shared" si="1"/>
        <v>0</v>
      </c>
      <c r="I29" s="12">
        <f t="shared" si="0"/>
        <v>0</v>
      </c>
    </row>
    <row r="30" spans="1:37" x14ac:dyDescent="0.25">
      <c r="A30" s="8" t="s">
        <v>39</v>
      </c>
      <c r="B30" s="9"/>
      <c r="C30" s="10"/>
      <c r="D30" s="11"/>
      <c r="E30" s="11"/>
      <c r="F30" s="11"/>
      <c r="G30" s="11"/>
      <c r="H30" s="37">
        <f t="shared" si="1"/>
        <v>0</v>
      </c>
      <c r="I30" s="12">
        <f t="shared" si="0"/>
        <v>0</v>
      </c>
      <c r="K30" s="1">
        <v>184.27</v>
      </c>
      <c r="L30" s="72">
        <f>K30</f>
        <v>184.27</v>
      </c>
      <c r="M30" s="1">
        <v>370.58</v>
      </c>
      <c r="N30" s="1">
        <v>26.62</v>
      </c>
      <c r="O30" s="1">
        <f>N30</f>
        <v>26.62</v>
      </c>
      <c r="P30" s="1">
        <f>O30</f>
        <v>26.62</v>
      </c>
      <c r="AF30" s="1">
        <v>83.34</v>
      </c>
      <c r="AG30" s="1">
        <v>83.34</v>
      </c>
      <c r="AH30" s="1">
        <v>167.6</v>
      </c>
      <c r="AI30" s="1">
        <v>12.04</v>
      </c>
      <c r="AJ30" s="1">
        <v>12.04</v>
      </c>
      <c r="AK30" s="1">
        <v>12.04</v>
      </c>
    </row>
    <row r="31" spans="1:37" x14ac:dyDescent="0.25">
      <c r="A31" s="8" t="s">
        <v>40</v>
      </c>
      <c r="B31" s="9"/>
      <c r="C31" s="10"/>
      <c r="D31" s="11"/>
      <c r="E31" s="11"/>
      <c r="F31" s="11"/>
      <c r="G31" s="11"/>
      <c r="H31" s="37">
        <f t="shared" si="1"/>
        <v>0</v>
      </c>
      <c r="I31" s="12">
        <f t="shared" si="0"/>
        <v>0</v>
      </c>
      <c r="R31" s="1">
        <v>662.14</v>
      </c>
      <c r="T31" s="1">
        <v>739.4</v>
      </c>
      <c r="U31" s="1">
        <v>53.12</v>
      </c>
      <c r="V31" s="1">
        <v>53.12</v>
      </c>
      <c r="W31" s="1">
        <v>53.12</v>
      </c>
    </row>
    <row r="32" spans="1:37" x14ac:dyDescent="0.25">
      <c r="A32" s="8" t="s">
        <v>41</v>
      </c>
      <c r="B32" s="9"/>
      <c r="C32" s="10"/>
      <c r="D32" s="11"/>
      <c r="E32" s="11"/>
      <c r="F32" s="11"/>
      <c r="G32" s="11"/>
      <c r="H32" s="37">
        <f t="shared" si="1"/>
        <v>0</v>
      </c>
      <c r="I32" s="12">
        <f t="shared" si="0"/>
        <v>0</v>
      </c>
      <c r="Y32" s="1">
        <v>501.77</v>
      </c>
      <c r="Z32" s="1">
        <v>501.77</v>
      </c>
      <c r="AA32" s="1">
        <v>1009.12</v>
      </c>
      <c r="AB32" s="1">
        <v>72.48</v>
      </c>
      <c r="AC32" s="1">
        <v>72.48</v>
      </c>
      <c r="AD32" s="1">
        <v>72.48</v>
      </c>
    </row>
    <row r="33" spans="1:30" x14ac:dyDescent="0.25">
      <c r="A33" s="8" t="s">
        <v>42</v>
      </c>
      <c r="B33" s="9"/>
      <c r="C33" s="10"/>
      <c r="D33" s="11"/>
      <c r="E33" s="11"/>
      <c r="F33" s="11"/>
      <c r="G33" s="11"/>
      <c r="H33" s="37">
        <f t="shared" si="1"/>
        <v>0</v>
      </c>
      <c r="I33" s="12">
        <f t="shared" si="0"/>
        <v>0</v>
      </c>
      <c r="K33" s="1">
        <f>67.04+51.74+43.43</f>
        <v>162.21</v>
      </c>
      <c r="L33" s="72">
        <f>K33</f>
        <v>162.21</v>
      </c>
      <c r="M33" s="1">
        <f>134.85+104.08+87.33</f>
        <v>326.26</v>
      </c>
      <c r="N33" s="1">
        <f>7.48+9.69+6.27</f>
        <v>23.44</v>
      </c>
      <c r="O33" s="1">
        <f>N33</f>
        <v>23.44</v>
      </c>
      <c r="P33" s="1">
        <f>O33</f>
        <v>23.44</v>
      </c>
    </row>
    <row r="34" spans="1:30" x14ac:dyDescent="0.25">
      <c r="A34" s="8" t="s">
        <v>43</v>
      </c>
      <c r="B34" s="9"/>
      <c r="C34" s="10"/>
      <c r="D34" s="11"/>
      <c r="E34" s="11"/>
      <c r="F34" s="11"/>
      <c r="G34" s="11"/>
      <c r="H34" s="37">
        <f t="shared" si="1"/>
        <v>0</v>
      </c>
      <c r="I34" s="12">
        <f t="shared" si="0"/>
        <v>0</v>
      </c>
      <c r="Y34" s="1">
        <v>1267.25</v>
      </c>
      <c r="Z34" s="1">
        <v>1267.25</v>
      </c>
      <c r="AA34" s="1">
        <v>2548.58</v>
      </c>
      <c r="AB34" s="1">
        <v>183.05</v>
      </c>
      <c r="AC34" s="1">
        <v>183.05</v>
      </c>
      <c r="AD34" s="1">
        <v>183.05</v>
      </c>
    </row>
    <row r="35" spans="1:30" x14ac:dyDescent="0.25">
      <c r="A35" s="8" t="s">
        <v>44</v>
      </c>
      <c r="B35" s="9"/>
      <c r="C35" s="10"/>
      <c r="D35" s="11"/>
      <c r="E35" s="11"/>
      <c r="F35" s="11"/>
      <c r="G35" s="11"/>
      <c r="H35" s="37">
        <f t="shared" si="1"/>
        <v>0</v>
      </c>
      <c r="I35" s="12">
        <f t="shared" si="0"/>
        <v>0</v>
      </c>
      <c r="K35" s="1">
        <v>809.78</v>
      </c>
      <c r="L35" s="72">
        <f>K35</f>
        <v>809.78</v>
      </c>
      <c r="M35" s="1">
        <v>1628.53</v>
      </c>
      <c r="N35" s="1">
        <v>116.97</v>
      </c>
      <c r="O35" s="1">
        <f>N35</f>
        <v>116.97</v>
      </c>
      <c r="P35" s="1">
        <f>O35</f>
        <v>116.97</v>
      </c>
      <c r="Y35" s="1">
        <v>543.15</v>
      </c>
      <c r="Z35" s="1">
        <v>543.15</v>
      </c>
      <c r="AA35" s="1">
        <v>1092.32</v>
      </c>
      <c r="AB35" s="1">
        <v>78.459999999999994</v>
      </c>
      <c r="AC35" s="1">
        <v>78.459999999999994</v>
      </c>
      <c r="AD35" s="1">
        <v>78.459999999999994</v>
      </c>
    </row>
    <row r="36" spans="1:30" x14ac:dyDescent="0.25">
      <c r="A36" s="8" t="s">
        <v>45</v>
      </c>
      <c r="B36" s="9"/>
      <c r="C36" s="10"/>
      <c r="D36" s="11"/>
      <c r="E36" s="11"/>
      <c r="F36" s="11"/>
      <c r="G36" s="11"/>
      <c r="H36" s="37">
        <f t="shared" si="1"/>
        <v>0</v>
      </c>
      <c r="I36" s="12">
        <f t="shared" si="0"/>
        <v>0</v>
      </c>
    </row>
    <row r="37" spans="1:30" x14ac:dyDescent="0.25">
      <c r="A37" s="8" t="s">
        <v>46</v>
      </c>
      <c r="B37" s="9"/>
      <c r="C37" s="10"/>
      <c r="D37" s="11"/>
      <c r="E37" s="11"/>
      <c r="F37" s="11"/>
      <c r="G37" s="11"/>
      <c r="H37" s="37">
        <f t="shared" si="1"/>
        <v>0</v>
      </c>
      <c r="I37" s="12"/>
    </row>
    <row r="38" spans="1:30" x14ac:dyDescent="0.25">
      <c r="A38" s="8" t="s">
        <v>47</v>
      </c>
      <c r="B38" s="9"/>
      <c r="C38" s="10"/>
      <c r="D38" s="11"/>
      <c r="E38" s="11"/>
      <c r="F38" s="11"/>
      <c r="G38" s="11"/>
      <c r="H38" s="37">
        <f t="shared" si="1"/>
        <v>0</v>
      </c>
      <c r="I38" s="12">
        <f t="shared" si="0"/>
        <v>0</v>
      </c>
      <c r="M38" s="75"/>
      <c r="R38" s="1">
        <v>757.54</v>
      </c>
      <c r="S38" s="1">
        <v>757.54</v>
      </c>
      <c r="T38" s="1">
        <v>1523.52</v>
      </c>
      <c r="U38" s="1">
        <v>109.42</v>
      </c>
      <c r="V38" s="1">
        <v>109.42</v>
      </c>
      <c r="W38" s="1">
        <v>109.42</v>
      </c>
      <c r="Y38" s="1">
        <v>480.26</v>
      </c>
      <c r="Z38" s="1">
        <v>480.26</v>
      </c>
      <c r="AA38" s="1">
        <v>965.87</v>
      </c>
      <c r="AB38" s="1">
        <v>69.37</v>
      </c>
      <c r="AC38" s="1">
        <v>69.37</v>
      </c>
      <c r="AD38" s="1">
        <v>69.37</v>
      </c>
    </row>
    <row r="39" spans="1:30" x14ac:dyDescent="0.25">
      <c r="A39" s="8" t="s">
        <v>48</v>
      </c>
      <c r="B39" s="9"/>
      <c r="C39" s="10"/>
      <c r="D39" s="11"/>
      <c r="E39" s="11"/>
      <c r="F39" s="11"/>
      <c r="G39" s="11"/>
      <c r="H39" s="37">
        <f t="shared" si="1"/>
        <v>0</v>
      </c>
      <c r="I39" s="12">
        <f t="shared" si="0"/>
        <v>0</v>
      </c>
      <c r="K39" s="1">
        <v>500.57</v>
      </c>
      <c r="L39" s="72">
        <f>K39</f>
        <v>500.57</v>
      </c>
      <c r="M39" s="74">
        <v>1006.72</v>
      </c>
      <c r="N39" s="1">
        <v>72.3</v>
      </c>
      <c r="O39" s="1">
        <v>72.3</v>
      </c>
      <c r="P39" s="1">
        <v>72.3</v>
      </c>
      <c r="Y39" s="1">
        <v>958.47</v>
      </c>
      <c r="Z39" s="1">
        <v>958.47</v>
      </c>
      <c r="AA39" s="1">
        <v>1927.58</v>
      </c>
      <c r="AB39" s="1">
        <v>138.44999999999999</v>
      </c>
      <c r="AC39" s="1">
        <v>138.44999999999999</v>
      </c>
      <c r="AD39" s="1">
        <v>138.44999999999999</v>
      </c>
    </row>
    <row r="40" spans="1:30" x14ac:dyDescent="0.25">
      <c r="A40" s="8" t="s">
        <v>49</v>
      </c>
      <c r="B40" s="9"/>
      <c r="C40" s="10"/>
      <c r="D40" s="11"/>
      <c r="E40" s="11"/>
      <c r="F40" s="11"/>
      <c r="G40" s="11"/>
      <c r="H40" s="37">
        <f t="shared" si="1"/>
        <v>0</v>
      </c>
      <c r="I40" s="12">
        <f t="shared" si="0"/>
        <v>0</v>
      </c>
      <c r="Y40" s="1">
        <v>206.79</v>
      </c>
      <c r="Z40" s="1">
        <v>206.79</v>
      </c>
      <c r="AA40" s="1">
        <v>415.86</v>
      </c>
      <c r="AB40" s="1">
        <v>29.87</v>
      </c>
      <c r="AC40" s="1">
        <v>29.87</v>
      </c>
      <c r="AD40" s="1">
        <v>29.87</v>
      </c>
    </row>
    <row r="41" spans="1:30" x14ac:dyDescent="0.25">
      <c r="A41" s="8" t="s">
        <v>50</v>
      </c>
      <c r="B41" s="9"/>
      <c r="C41" s="10"/>
      <c r="D41" s="11"/>
      <c r="E41" s="11"/>
      <c r="F41" s="11"/>
      <c r="G41" s="11"/>
      <c r="H41" s="37">
        <f t="shared" si="1"/>
        <v>0</v>
      </c>
      <c r="I41" s="12">
        <f t="shared" si="0"/>
        <v>0</v>
      </c>
    </row>
    <row r="42" spans="1:30" x14ac:dyDescent="0.25">
      <c r="A42" s="8" t="s">
        <v>51</v>
      </c>
      <c r="B42" s="9"/>
      <c r="C42" s="10"/>
      <c r="D42" s="11"/>
      <c r="E42" s="11"/>
      <c r="F42" s="11"/>
      <c r="G42" s="11"/>
      <c r="H42" s="37">
        <f t="shared" si="1"/>
        <v>0</v>
      </c>
      <c r="I42" s="12">
        <f t="shared" si="0"/>
        <v>0</v>
      </c>
      <c r="Y42" s="1">
        <v>716.17</v>
      </c>
      <c r="Z42" s="1">
        <v>716.17</v>
      </c>
      <c r="AA42" s="1">
        <v>1440.31</v>
      </c>
      <c r="AB42" s="1">
        <v>103.45</v>
      </c>
      <c r="AC42" s="1">
        <v>103.45</v>
      </c>
      <c r="AD42" s="1">
        <v>103.45</v>
      </c>
    </row>
    <row r="43" spans="1:30" x14ac:dyDescent="0.25">
      <c r="A43" s="8" t="s">
        <v>52</v>
      </c>
      <c r="B43" s="9"/>
      <c r="C43" s="10"/>
      <c r="D43" s="11"/>
      <c r="E43" s="11"/>
      <c r="F43" s="11"/>
      <c r="G43" s="11"/>
      <c r="H43" s="37">
        <f t="shared" si="1"/>
        <v>0</v>
      </c>
      <c r="I43" s="12">
        <f t="shared" si="0"/>
        <v>0</v>
      </c>
      <c r="K43" s="1">
        <v>283.32</v>
      </c>
      <c r="L43" s="72">
        <f>K43</f>
        <v>283.32</v>
      </c>
      <c r="M43" s="1">
        <v>569.79999999999995</v>
      </c>
      <c r="N43" s="1">
        <v>40.92</v>
      </c>
      <c r="O43" s="1">
        <f>N43</f>
        <v>40.92</v>
      </c>
      <c r="P43" s="1">
        <f>O43</f>
        <v>40.92</v>
      </c>
      <c r="Y43" s="1">
        <v>338.33</v>
      </c>
      <c r="Z43" s="1">
        <v>338.33</v>
      </c>
      <c r="AA43" s="1">
        <v>680.43</v>
      </c>
      <c r="AB43" s="1">
        <v>48.87</v>
      </c>
      <c r="AC43" s="1">
        <v>48.87</v>
      </c>
      <c r="AD43" s="1">
        <v>48.87</v>
      </c>
    </row>
    <row r="44" spans="1:30" x14ac:dyDescent="0.25">
      <c r="A44" s="8" t="s">
        <v>53</v>
      </c>
      <c r="B44" s="9"/>
      <c r="C44" s="10"/>
      <c r="D44" s="11"/>
      <c r="E44" s="11"/>
      <c r="F44" s="11"/>
      <c r="G44" s="11"/>
      <c r="H44" s="37">
        <f t="shared" si="1"/>
        <v>0</v>
      </c>
      <c r="I44" s="12">
        <f t="shared" si="0"/>
        <v>0</v>
      </c>
      <c r="K44" s="1">
        <f>197.33+354.46</f>
        <v>551.79</v>
      </c>
      <c r="L44" s="72">
        <f>K44</f>
        <v>551.79</v>
      </c>
      <c r="M44" s="1">
        <f>396.84+712.87</f>
        <v>1109.71</v>
      </c>
      <c r="N44" s="1">
        <f>28.5+51.2</f>
        <v>79.7</v>
      </c>
      <c r="O44" s="2">
        <f>N44</f>
        <v>79.7</v>
      </c>
      <c r="P44" s="2">
        <f>O44</f>
        <v>79.7</v>
      </c>
      <c r="R44" s="1">
        <v>189.39</v>
      </c>
      <c r="S44" s="1">
        <v>189.39</v>
      </c>
      <c r="T44" s="1">
        <v>380.89</v>
      </c>
      <c r="U44" s="1">
        <v>27.36</v>
      </c>
      <c r="V44" s="1">
        <v>27.36</v>
      </c>
      <c r="W44" s="1">
        <v>27.36</v>
      </c>
    </row>
    <row r="45" spans="1:30" x14ac:dyDescent="0.25">
      <c r="A45" s="8" t="s">
        <v>54</v>
      </c>
      <c r="B45" s="9"/>
      <c r="C45" s="10"/>
      <c r="D45" s="11"/>
      <c r="E45" s="11"/>
      <c r="F45" s="11"/>
      <c r="G45" s="11"/>
      <c r="H45" s="37">
        <f t="shared" si="1"/>
        <v>0</v>
      </c>
      <c r="I45" s="12">
        <f t="shared" si="0"/>
        <v>0</v>
      </c>
    </row>
    <row r="46" spans="1:30" x14ac:dyDescent="0.25">
      <c r="A46" s="8" t="s">
        <v>55</v>
      </c>
      <c r="B46" s="9"/>
      <c r="C46" s="10"/>
      <c r="D46" s="11"/>
      <c r="E46" s="11"/>
      <c r="F46" s="11"/>
      <c r="G46" s="11"/>
      <c r="H46" s="37">
        <f t="shared" si="1"/>
        <v>0</v>
      </c>
      <c r="I46" s="12">
        <f>SUM(B46:G46)</f>
        <v>0</v>
      </c>
      <c r="K46" s="1">
        <v>262.89999999999998</v>
      </c>
      <c r="L46" s="72">
        <f>K46</f>
        <v>262.89999999999998</v>
      </c>
      <c r="M46" s="1">
        <v>528.73</v>
      </c>
      <c r="N46" s="1">
        <v>37.97</v>
      </c>
      <c r="O46" s="1">
        <v>37.97</v>
      </c>
      <c r="P46" s="1">
        <v>37.97</v>
      </c>
      <c r="R46" s="1">
        <v>140.78</v>
      </c>
      <c r="S46" s="1">
        <v>140.78</v>
      </c>
      <c r="T46" s="1">
        <v>283.12</v>
      </c>
      <c r="U46" s="1">
        <v>20.34</v>
      </c>
      <c r="V46" s="1">
        <v>20.34</v>
      </c>
      <c r="W46" s="1">
        <v>20.34</v>
      </c>
    </row>
    <row r="47" spans="1:30" x14ac:dyDescent="0.25">
      <c r="A47" s="8" t="s">
        <v>56</v>
      </c>
      <c r="B47" s="9"/>
      <c r="C47" s="10"/>
      <c r="D47" s="11"/>
      <c r="E47" s="11"/>
      <c r="F47" s="11"/>
      <c r="G47" s="11"/>
      <c r="H47" s="37">
        <f t="shared" si="1"/>
        <v>0</v>
      </c>
      <c r="I47" s="12">
        <f>SUM(B47:G47)</f>
        <v>0</v>
      </c>
      <c r="Y47" s="1">
        <v>66.38</v>
      </c>
      <c r="Z47" s="1">
        <v>66.38</v>
      </c>
      <c r="AA47" s="1">
        <v>133.47</v>
      </c>
      <c r="AB47" s="1">
        <v>9.59</v>
      </c>
      <c r="AC47" s="1">
        <v>9.59</v>
      </c>
      <c r="AD47" s="1">
        <v>9.59</v>
      </c>
    </row>
    <row r="48" spans="1:30" x14ac:dyDescent="0.25">
      <c r="A48" s="8" t="s">
        <v>57</v>
      </c>
      <c r="B48" s="9"/>
      <c r="C48" s="10"/>
      <c r="D48" s="11"/>
      <c r="E48" s="13"/>
      <c r="F48" s="13"/>
      <c r="G48" s="13"/>
      <c r="H48" s="37">
        <f t="shared" si="1"/>
        <v>0</v>
      </c>
      <c r="I48" s="12">
        <f>SUM(B48:G48)</f>
        <v>0</v>
      </c>
      <c r="Y48" s="1">
        <f>119.32+97.89</f>
        <v>217.20999999999998</v>
      </c>
      <c r="Z48" s="1">
        <v>217.21</v>
      </c>
      <c r="AA48" s="1">
        <f>196.85+239.97</f>
        <v>436.82</v>
      </c>
      <c r="AB48" s="1">
        <f>14.14+17.23</f>
        <v>31.37</v>
      </c>
      <c r="AC48" s="1">
        <v>31.37</v>
      </c>
      <c r="AD48" s="1">
        <v>31.37</v>
      </c>
    </row>
    <row r="49" spans="1:30" x14ac:dyDescent="0.25">
      <c r="A49" s="8" t="s">
        <v>58</v>
      </c>
      <c r="B49" s="9"/>
      <c r="C49" s="10"/>
      <c r="D49" s="11"/>
      <c r="E49" s="11"/>
      <c r="F49" s="11"/>
      <c r="G49" s="11"/>
      <c r="H49" s="37">
        <f t="shared" si="1"/>
        <v>0</v>
      </c>
      <c r="I49" s="12">
        <f t="shared" si="0"/>
        <v>0</v>
      </c>
      <c r="M49" s="75"/>
    </row>
    <row r="50" spans="1:30" x14ac:dyDescent="0.25">
      <c r="A50" s="8" t="s">
        <v>59</v>
      </c>
      <c r="B50" s="9"/>
      <c r="C50" s="10"/>
      <c r="D50" s="11"/>
      <c r="E50" s="11"/>
      <c r="F50" s="11"/>
      <c r="G50" s="11"/>
      <c r="H50" s="37">
        <f t="shared" si="1"/>
        <v>0</v>
      </c>
      <c r="I50" s="12">
        <f t="shared" si="0"/>
        <v>0</v>
      </c>
      <c r="K50" s="1">
        <v>157.03</v>
      </c>
      <c r="L50" s="72">
        <v>157.03</v>
      </c>
      <c r="M50" s="1">
        <v>315.8</v>
      </c>
      <c r="N50" s="1">
        <v>22.68</v>
      </c>
      <c r="O50" s="1">
        <f>N50</f>
        <v>22.68</v>
      </c>
      <c r="P50" s="1">
        <f>O50</f>
        <v>22.68</v>
      </c>
      <c r="R50" s="1">
        <v>112.1</v>
      </c>
      <c r="S50" s="1">
        <v>112.1</v>
      </c>
      <c r="T50" s="1">
        <v>225.43</v>
      </c>
      <c r="U50" s="1">
        <v>16.190000000000001</v>
      </c>
      <c r="V50" s="1">
        <v>16.190000000000001</v>
      </c>
      <c r="W50" s="1">
        <v>16.190000000000001</v>
      </c>
    </row>
    <row r="51" spans="1:30" x14ac:dyDescent="0.25">
      <c r="A51" s="8" t="s">
        <v>60</v>
      </c>
      <c r="B51" s="9"/>
      <c r="C51" s="10"/>
      <c r="D51" s="11"/>
      <c r="E51" s="11"/>
      <c r="F51" s="11"/>
      <c r="G51" s="11"/>
      <c r="H51" s="37">
        <f t="shared" si="1"/>
        <v>0</v>
      </c>
      <c r="I51" s="12">
        <f t="shared" si="0"/>
        <v>0</v>
      </c>
      <c r="Y51" s="1">
        <v>225</v>
      </c>
      <c r="Z51" s="1">
        <v>225</v>
      </c>
      <c r="AA51" s="1">
        <v>452.5</v>
      </c>
      <c r="AB51" s="1">
        <v>32.5</v>
      </c>
      <c r="AC51" s="1">
        <v>32.5</v>
      </c>
      <c r="AD51" s="1">
        <v>32.5</v>
      </c>
    </row>
    <row r="52" spans="1:30" x14ac:dyDescent="0.25">
      <c r="A52" s="8" t="s">
        <v>61</v>
      </c>
      <c r="B52" s="9"/>
      <c r="C52" s="10"/>
      <c r="D52" s="11"/>
      <c r="E52" s="11"/>
      <c r="F52" s="11"/>
      <c r="G52" s="11"/>
      <c r="H52" s="37">
        <f t="shared" si="1"/>
        <v>0</v>
      </c>
      <c r="I52" s="12">
        <f t="shared" si="0"/>
        <v>0</v>
      </c>
      <c r="K52" s="1">
        <f>337.5+168.75</f>
        <v>506.25</v>
      </c>
      <c r="L52" s="72">
        <f>K52</f>
        <v>506.25</v>
      </c>
      <c r="M52" s="1">
        <f>678.75+339.36</f>
        <v>1018.11</v>
      </c>
      <c r="N52" s="1">
        <f>24.38+48.75</f>
        <v>73.13</v>
      </c>
      <c r="O52" s="1">
        <f>N52</f>
        <v>73.13</v>
      </c>
      <c r="P52" s="1">
        <f>O52</f>
        <v>73.13</v>
      </c>
    </row>
    <row r="53" spans="1:30" x14ac:dyDescent="0.25">
      <c r="A53" s="8" t="s">
        <v>62</v>
      </c>
      <c r="B53" s="9"/>
      <c r="C53" s="10"/>
      <c r="D53" s="11"/>
      <c r="E53" s="11"/>
      <c r="F53" s="11"/>
      <c r="G53" s="11"/>
      <c r="H53" s="37">
        <f t="shared" si="1"/>
        <v>0</v>
      </c>
      <c r="I53" s="12">
        <f t="shared" si="0"/>
        <v>0</v>
      </c>
    </row>
    <row r="54" spans="1:30" x14ac:dyDescent="0.25">
      <c r="A54" s="8" t="s">
        <v>63</v>
      </c>
      <c r="B54" s="9"/>
      <c r="C54" s="10"/>
      <c r="D54" s="11"/>
      <c r="E54" s="11"/>
      <c r="F54" s="11"/>
      <c r="G54" s="11"/>
      <c r="H54" s="37">
        <f t="shared" si="1"/>
        <v>0</v>
      </c>
      <c r="I54" s="12">
        <f t="shared" si="0"/>
        <v>0</v>
      </c>
      <c r="R54" s="1">
        <v>742.64</v>
      </c>
      <c r="S54" s="1">
        <v>742.64</v>
      </c>
      <c r="T54" s="1">
        <v>1493.55</v>
      </c>
      <c r="U54" s="1">
        <v>107.27</v>
      </c>
      <c r="V54" s="1">
        <v>107.27</v>
      </c>
      <c r="W54" s="1">
        <v>107.27</v>
      </c>
    </row>
    <row r="55" spans="1:30" x14ac:dyDescent="0.25">
      <c r="A55" s="8" t="s">
        <v>64</v>
      </c>
      <c r="B55" s="9"/>
      <c r="C55" s="10"/>
      <c r="D55" s="11"/>
      <c r="E55" s="11"/>
      <c r="F55" s="11"/>
      <c r="G55" s="11"/>
      <c r="H55" s="37">
        <f t="shared" si="1"/>
        <v>0</v>
      </c>
      <c r="I55" s="12"/>
    </row>
    <row r="56" spans="1:30" x14ac:dyDescent="0.25">
      <c r="A56" s="8" t="s">
        <v>65</v>
      </c>
      <c r="B56" s="9"/>
      <c r="C56" s="10"/>
      <c r="D56" s="11"/>
      <c r="E56" s="11"/>
      <c r="F56" s="11"/>
      <c r="G56" s="11"/>
      <c r="H56" s="37">
        <f t="shared" si="1"/>
        <v>0</v>
      </c>
      <c r="I56" s="12">
        <f t="shared" si="0"/>
        <v>0</v>
      </c>
      <c r="Y56" s="1">
        <v>73.83</v>
      </c>
      <c r="Z56" s="1">
        <v>73.83</v>
      </c>
      <c r="AA56" s="1">
        <v>148.47999999999999</v>
      </c>
      <c r="AB56" s="1">
        <v>10.66</v>
      </c>
      <c r="AC56" s="1">
        <v>10.66</v>
      </c>
      <c r="AD56" s="1">
        <v>10.66</v>
      </c>
    </row>
    <row r="57" spans="1:30" x14ac:dyDescent="0.25">
      <c r="A57" s="8" t="s">
        <v>66</v>
      </c>
      <c r="B57" s="9"/>
      <c r="C57" s="10"/>
      <c r="D57" s="11"/>
      <c r="E57" s="11"/>
      <c r="F57" s="11"/>
      <c r="G57" s="11"/>
      <c r="H57" s="37">
        <f t="shared" si="1"/>
        <v>0</v>
      </c>
      <c r="I57" s="12">
        <f t="shared" si="0"/>
        <v>0</v>
      </c>
      <c r="K57" s="1">
        <f>191.25</f>
        <v>191.25</v>
      </c>
      <c r="L57" s="72">
        <f>K57</f>
        <v>191.25</v>
      </c>
      <c r="M57" s="1">
        <v>384.61</v>
      </c>
      <c r="N57" s="1">
        <f>27.63</f>
        <v>27.63</v>
      </c>
      <c r="O57" s="1">
        <f>N57</f>
        <v>27.63</v>
      </c>
      <c r="P57" s="1">
        <f>O57</f>
        <v>27.63</v>
      </c>
    </row>
    <row r="58" spans="1:30" x14ac:dyDescent="0.25">
      <c r="A58" s="8" t="s">
        <v>67</v>
      </c>
      <c r="B58" s="9"/>
      <c r="C58" s="10"/>
      <c r="D58" s="11"/>
      <c r="E58" s="11"/>
      <c r="F58" s="11"/>
      <c r="G58" s="11"/>
      <c r="H58" s="37">
        <f t="shared" si="1"/>
        <v>0</v>
      </c>
      <c r="I58" s="12">
        <f t="shared" si="0"/>
        <v>0</v>
      </c>
      <c r="K58" s="1">
        <v>171.75</v>
      </c>
      <c r="L58" s="72">
        <f>K58</f>
        <v>171.75</v>
      </c>
      <c r="M58" s="1">
        <f>342.36</f>
        <v>342.36</v>
      </c>
      <c r="N58" s="1">
        <f>24.98</f>
        <v>24.98</v>
      </c>
      <c r="O58" s="1">
        <f>N58</f>
        <v>24.98</v>
      </c>
      <c r="P58" s="1">
        <f>O58</f>
        <v>24.98</v>
      </c>
    </row>
    <row r="59" spans="1:30" x14ac:dyDescent="0.25">
      <c r="A59" s="8" t="s">
        <v>68</v>
      </c>
      <c r="B59" s="9"/>
      <c r="C59" s="10"/>
      <c r="D59" s="11"/>
      <c r="E59" s="11"/>
      <c r="F59" s="11"/>
      <c r="G59" s="11"/>
      <c r="H59" s="37">
        <f t="shared" si="1"/>
        <v>0</v>
      </c>
      <c r="I59" s="12">
        <f t="shared" si="0"/>
        <v>0</v>
      </c>
      <c r="Y59" s="1">
        <v>502.4</v>
      </c>
      <c r="Z59" s="1">
        <v>502.4</v>
      </c>
      <c r="AA59" s="1">
        <v>1010.39</v>
      </c>
      <c r="AB59" s="1">
        <v>72.569999999999993</v>
      </c>
      <c r="AC59" s="1">
        <v>72.569999999999993</v>
      </c>
      <c r="AD59" s="1">
        <v>72.569999999999993</v>
      </c>
    </row>
    <row r="60" spans="1:30" x14ac:dyDescent="0.25">
      <c r="A60" s="8" t="s">
        <v>69</v>
      </c>
      <c r="B60" s="9"/>
      <c r="C60" s="10"/>
      <c r="D60" s="11"/>
      <c r="E60" s="11"/>
      <c r="F60" s="11"/>
      <c r="G60" s="11"/>
      <c r="H60" s="37">
        <f t="shared" si="1"/>
        <v>0</v>
      </c>
      <c r="I60" s="12">
        <f t="shared" si="0"/>
        <v>0</v>
      </c>
      <c r="R60" s="1">
        <v>1957.5</v>
      </c>
      <c r="S60" s="1">
        <v>1957.5</v>
      </c>
      <c r="T60" s="1">
        <v>3936.75</v>
      </c>
      <c r="U60" s="1">
        <v>282.75</v>
      </c>
      <c r="V60" s="1">
        <v>282.75</v>
      </c>
      <c r="W60" s="1">
        <v>282.75</v>
      </c>
    </row>
    <row r="61" spans="1:30" x14ac:dyDescent="0.25">
      <c r="A61" s="8" t="s">
        <v>70</v>
      </c>
      <c r="B61" s="9"/>
      <c r="C61" s="10"/>
      <c r="D61" s="11"/>
      <c r="E61" s="11"/>
      <c r="F61" s="11"/>
      <c r="G61" s="11"/>
      <c r="H61" s="37">
        <f t="shared" si="1"/>
        <v>0</v>
      </c>
      <c r="I61" s="12">
        <f t="shared" si="0"/>
        <v>0</v>
      </c>
      <c r="K61" s="1">
        <v>376.6</v>
      </c>
      <c r="L61" s="72">
        <f>K61</f>
        <v>376.6</v>
      </c>
      <c r="M61" s="74">
        <v>757.36</v>
      </c>
      <c r="N61" s="1">
        <v>54.4</v>
      </c>
      <c r="O61" s="1">
        <v>54.4</v>
      </c>
      <c r="P61" s="1">
        <v>54.4</v>
      </c>
      <c r="Y61" s="1">
        <v>352.06</v>
      </c>
      <c r="Z61" s="1">
        <v>352.06</v>
      </c>
      <c r="AA61" s="1">
        <v>708.03</v>
      </c>
      <c r="AB61" s="1">
        <v>50.85</v>
      </c>
      <c r="AC61" s="1">
        <v>50.85</v>
      </c>
      <c r="AD61" s="1">
        <v>50.85</v>
      </c>
    </row>
    <row r="62" spans="1:30" x14ac:dyDescent="0.25">
      <c r="A62" s="8" t="s">
        <v>71</v>
      </c>
      <c r="B62" s="9"/>
      <c r="C62" s="10"/>
      <c r="D62" s="11"/>
      <c r="E62" s="11"/>
      <c r="F62" s="11"/>
      <c r="G62" s="11"/>
      <c r="H62" s="37">
        <f t="shared" si="1"/>
        <v>0</v>
      </c>
      <c r="I62" s="12"/>
    </row>
    <row r="63" spans="1:30" x14ac:dyDescent="0.25">
      <c r="A63" s="8" t="s">
        <v>72</v>
      </c>
      <c r="B63" s="9"/>
      <c r="C63" s="10"/>
      <c r="D63" s="11"/>
      <c r="E63" s="11"/>
      <c r="F63" s="11"/>
      <c r="G63" s="11"/>
      <c r="H63" s="37">
        <f t="shared" si="1"/>
        <v>0</v>
      </c>
      <c r="I63" s="12"/>
    </row>
    <row r="64" spans="1:30" x14ac:dyDescent="0.25">
      <c r="A64" s="8" t="s">
        <v>73</v>
      </c>
      <c r="B64" s="9"/>
      <c r="C64" s="10"/>
      <c r="D64" s="11"/>
      <c r="E64" s="11"/>
      <c r="F64" s="11"/>
      <c r="G64" s="11"/>
      <c r="H64" s="37">
        <f t="shared" si="1"/>
        <v>0</v>
      </c>
      <c r="I64" s="12">
        <f t="shared" si="0"/>
        <v>0</v>
      </c>
    </row>
    <row r="65" spans="1:30" x14ac:dyDescent="0.25">
      <c r="A65" s="8" t="s">
        <v>74</v>
      </c>
      <c r="B65" s="9"/>
      <c r="C65" s="10"/>
      <c r="D65" s="11"/>
      <c r="E65" s="11"/>
      <c r="F65" s="11"/>
      <c r="G65" s="11"/>
      <c r="H65" s="37">
        <f t="shared" si="1"/>
        <v>0</v>
      </c>
      <c r="I65" s="12">
        <f t="shared" si="0"/>
        <v>0</v>
      </c>
      <c r="Y65" s="1">
        <v>349.43</v>
      </c>
      <c r="AA65" s="1">
        <v>703.8</v>
      </c>
      <c r="AB65" s="1">
        <v>50.59</v>
      </c>
      <c r="AC65" s="1">
        <v>50.59</v>
      </c>
      <c r="AD65" s="1">
        <v>50.59</v>
      </c>
    </row>
    <row r="66" spans="1:30" x14ac:dyDescent="0.25">
      <c r="A66" s="8" t="s">
        <v>75</v>
      </c>
      <c r="B66" s="9"/>
      <c r="C66" s="10"/>
      <c r="D66" s="11"/>
      <c r="E66" s="11"/>
      <c r="F66" s="11"/>
      <c r="G66" s="11"/>
      <c r="H66" s="37">
        <f t="shared" si="1"/>
        <v>0</v>
      </c>
      <c r="I66" s="12">
        <f t="shared" si="0"/>
        <v>0</v>
      </c>
      <c r="Y66" s="1">
        <v>1008.89</v>
      </c>
      <c r="Z66" s="1">
        <v>1008.89</v>
      </c>
      <c r="AA66" s="1">
        <v>2028.99</v>
      </c>
      <c r="AB66" s="1">
        <v>145.72999999999999</v>
      </c>
      <c r="AC66" s="1">
        <v>145.72999999999999</v>
      </c>
      <c r="AD66" s="1">
        <v>145.72999999999999</v>
      </c>
    </row>
    <row r="67" spans="1:30" x14ac:dyDescent="0.25">
      <c r="A67" s="8" t="s">
        <v>76</v>
      </c>
      <c r="B67" s="9"/>
      <c r="C67" s="10"/>
      <c r="D67" s="11"/>
      <c r="E67" s="11"/>
      <c r="F67" s="11"/>
      <c r="G67" s="11"/>
      <c r="H67" s="37">
        <f t="shared" si="1"/>
        <v>0</v>
      </c>
      <c r="I67" s="12">
        <f t="shared" si="0"/>
        <v>0</v>
      </c>
      <c r="R67" s="1">
        <v>918.74</v>
      </c>
      <c r="S67" s="1">
        <v>918.74</v>
      </c>
      <c r="T67" s="1">
        <v>1847.69</v>
      </c>
      <c r="U67" s="1">
        <v>132.71</v>
      </c>
      <c r="V67" s="1">
        <v>132.71</v>
      </c>
      <c r="W67" s="1">
        <v>132.71</v>
      </c>
    </row>
    <row r="68" spans="1:30" x14ac:dyDescent="0.25">
      <c r="A68" s="8" t="s">
        <v>77</v>
      </c>
      <c r="B68" s="9"/>
      <c r="C68" s="10"/>
      <c r="D68" s="11"/>
      <c r="E68" s="11"/>
      <c r="F68" s="11"/>
      <c r="G68" s="11"/>
      <c r="H68" s="37">
        <f>D68+E68+F68+G68</f>
        <v>0</v>
      </c>
      <c r="I68" s="12">
        <f t="shared" si="0"/>
        <v>0</v>
      </c>
      <c r="K68" s="1">
        <v>280.26</v>
      </c>
      <c r="L68" s="72">
        <v>280.26</v>
      </c>
      <c r="M68" s="1">
        <v>563.66</v>
      </c>
      <c r="N68" s="1">
        <v>40.479999999999997</v>
      </c>
      <c r="O68" s="1">
        <v>40.479999999999997</v>
      </c>
      <c r="P68" s="1">
        <v>40.479999999999997</v>
      </c>
    </row>
    <row r="69" spans="1:30" x14ac:dyDescent="0.25">
      <c r="A69" s="8" t="s">
        <v>78</v>
      </c>
      <c r="B69" s="9"/>
      <c r="C69" s="10"/>
      <c r="D69" s="11"/>
      <c r="E69" s="11"/>
      <c r="F69" s="11"/>
      <c r="G69" s="11"/>
      <c r="H69" s="37">
        <f>D69+E69+F69+G69</f>
        <v>0</v>
      </c>
      <c r="I69" s="12">
        <f t="shared" si="0"/>
        <v>0</v>
      </c>
    </row>
    <row r="70" spans="1:30" s="5" customFormat="1" x14ac:dyDescent="0.25">
      <c r="A70" s="14" t="s">
        <v>79</v>
      </c>
      <c r="B70" s="22">
        <f t="shared" ref="B70:G70" si="3">SUM(B3:B69)</f>
        <v>0</v>
      </c>
      <c r="C70" s="23">
        <f t="shared" si="3"/>
        <v>0</v>
      </c>
      <c r="D70" s="24">
        <f t="shared" si="3"/>
        <v>0</v>
      </c>
      <c r="E70" s="24">
        <f t="shared" si="3"/>
        <v>0</v>
      </c>
      <c r="F70" s="24">
        <f t="shared" si="3"/>
        <v>0</v>
      </c>
      <c r="G70" s="24">
        <f t="shared" si="3"/>
        <v>0</v>
      </c>
      <c r="H70" s="26">
        <f>SUM(D70:G70)</f>
        <v>0</v>
      </c>
      <c r="I70" s="18">
        <f>SUM(B70:G70)</f>
        <v>0</v>
      </c>
      <c r="L70" s="73"/>
      <c r="Y70" s="5">
        <f>SUM(Y3:Y68)+SUM(R3:R71)</f>
        <v>23837.1</v>
      </c>
      <c r="Z70" s="5">
        <f>SUM(Z3:Z68)+SUM(S3:S71)</f>
        <v>19819.679999999997</v>
      </c>
      <c r="AA70" s="5">
        <f t="shared" ref="AA70:AB70" si="4">SUM(AA3:AA68)+SUM(T3:T71)</f>
        <v>47345.64</v>
      </c>
      <c r="AB70" s="5">
        <f t="shared" si="4"/>
        <v>3402.4699999999993</v>
      </c>
    </row>
    <row r="71" spans="1:30" s="5" customFormat="1" x14ac:dyDescent="0.25">
      <c r="A71" s="14"/>
      <c r="B71" s="15"/>
      <c r="C71" s="16"/>
      <c r="D71" s="17"/>
      <c r="E71" s="17"/>
      <c r="F71" s="17"/>
      <c r="G71" s="17"/>
      <c r="H71" s="27"/>
      <c r="I71" s="18"/>
      <c r="L71" s="73"/>
      <c r="Y71" s="5">
        <f>Y70-21216.24</f>
        <v>2620.8599999999969</v>
      </c>
    </row>
    <row r="72" spans="1:30" s="5" customFormat="1" x14ac:dyDescent="0.25">
      <c r="A72" s="14"/>
      <c r="B72" s="15"/>
      <c r="C72" s="16"/>
      <c r="D72" s="17"/>
      <c r="E72" s="17"/>
      <c r="F72" s="17"/>
      <c r="G72" s="17"/>
      <c r="H72" s="27"/>
      <c r="I72" s="18"/>
      <c r="L72" s="73"/>
    </row>
    <row r="73" spans="1:30" x14ac:dyDescent="0.25">
      <c r="A73" s="8"/>
      <c r="B73" s="12"/>
      <c r="C73" s="12"/>
      <c r="D73" s="12"/>
      <c r="E73" s="12"/>
      <c r="F73" s="12"/>
      <c r="G73" s="12"/>
      <c r="H73" s="12"/>
      <c r="I73" s="12"/>
    </row>
    <row r="74" spans="1:30" x14ac:dyDescent="0.25">
      <c r="A74" s="19" t="s">
        <v>80</v>
      </c>
      <c r="B74" s="20"/>
      <c r="C74" s="20"/>
      <c r="D74" s="20"/>
      <c r="E74" s="20"/>
      <c r="F74" s="20"/>
      <c r="G74" s="20"/>
      <c r="H74" s="20"/>
      <c r="I74" s="20"/>
    </row>
    <row r="75" spans="1:30" x14ac:dyDescent="0.25">
      <c r="A75" s="8" t="s">
        <v>35</v>
      </c>
      <c r="B75" s="12"/>
      <c r="C75" s="12"/>
      <c r="D75" s="12"/>
      <c r="E75" s="12"/>
      <c r="F75" s="12"/>
      <c r="G75" s="12"/>
      <c r="H75" s="12"/>
      <c r="I75" s="12">
        <f>SUM(B75:G75)</f>
        <v>0</v>
      </c>
    </row>
    <row r="76" spans="1:30" x14ac:dyDescent="0.25">
      <c r="A76" s="8" t="s">
        <v>48</v>
      </c>
      <c r="B76" s="12"/>
      <c r="C76" s="12"/>
      <c r="D76" s="12"/>
      <c r="E76" s="12"/>
      <c r="F76" s="12"/>
      <c r="G76" s="12"/>
      <c r="H76" s="12"/>
      <c r="I76" s="12">
        <f>SUM(B76:G76)</f>
        <v>0</v>
      </c>
    </row>
    <row r="77" spans="1:30" x14ac:dyDescent="0.25">
      <c r="A77" s="8" t="s">
        <v>60</v>
      </c>
      <c r="B77" s="12"/>
      <c r="C77" s="12"/>
      <c r="D77" s="12"/>
      <c r="E77" s="12"/>
      <c r="F77" s="12"/>
      <c r="G77" s="12"/>
      <c r="H77" s="12"/>
      <c r="I77" s="12">
        <f>SUM(B77:G77)</f>
        <v>0</v>
      </c>
    </row>
    <row r="78" spans="1:30" x14ac:dyDescent="0.25">
      <c r="A78" s="8" t="s">
        <v>77</v>
      </c>
      <c r="B78" s="12"/>
      <c r="C78" s="12"/>
      <c r="D78" s="12"/>
      <c r="E78" s="12"/>
      <c r="F78" s="12"/>
      <c r="G78" s="12"/>
      <c r="H78" s="12"/>
      <c r="I78" s="12">
        <f>SUM(B78:G78)</f>
        <v>0</v>
      </c>
    </row>
    <row r="79" spans="1:30" x14ac:dyDescent="0.25">
      <c r="A79" s="8" t="s">
        <v>81</v>
      </c>
      <c r="B79" s="12">
        <f t="shared" ref="B79:G79" si="5">SUM(B75:B78)</f>
        <v>0</v>
      </c>
      <c r="C79" s="12">
        <f t="shared" si="5"/>
        <v>0</v>
      </c>
      <c r="D79" s="12">
        <f t="shared" si="5"/>
        <v>0</v>
      </c>
      <c r="E79" s="12">
        <f t="shared" si="5"/>
        <v>0</v>
      </c>
      <c r="F79" s="12">
        <f t="shared" si="5"/>
        <v>0</v>
      </c>
      <c r="G79" s="12">
        <f t="shared" si="5"/>
        <v>0</v>
      </c>
      <c r="H79" s="12"/>
      <c r="I79" s="12"/>
    </row>
    <row r="80" spans="1:30" x14ac:dyDescent="0.25">
      <c r="A80" s="8" t="s">
        <v>82</v>
      </c>
      <c r="B80" s="12">
        <f t="shared" ref="B80:G80" si="6">B70+B79</f>
        <v>0</v>
      </c>
      <c r="C80" s="12">
        <f t="shared" si="6"/>
        <v>0</v>
      </c>
      <c r="D80" s="12">
        <f t="shared" si="6"/>
        <v>0</v>
      </c>
      <c r="E80" s="12">
        <f t="shared" si="6"/>
        <v>0</v>
      </c>
      <c r="F80" s="12">
        <f t="shared" si="6"/>
        <v>0</v>
      </c>
      <c r="G80" s="12">
        <f t="shared" si="6"/>
        <v>0</v>
      </c>
      <c r="H80" s="12"/>
      <c r="I80" s="12"/>
    </row>
    <row r="82" spans="1:3" x14ac:dyDescent="0.25">
      <c r="A82" s="1" t="s">
        <v>99</v>
      </c>
      <c r="C82" s="2">
        <v>12255.01</v>
      </c>
    </row>
  </sheetData>
  <mergeCells count="4">
    <mergeCell ref="K1:P1"/>
    <mergeCell ref="R1:W1"/>
    <mergeCell ref="Y1:AD1"/>
    <mergeCell ref="AF1:AK1"/>
  </mergeCells>
  <pageMargins left="0.75" right="0.75" top="0.75" bottom="1" header="0.5" footer="0.5"/>
  <pageSetup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0"/>
  <sheetViews>
    <sheetView workbookViewId="0">
      <pane xSplit="1" ySplit="2" topLeftCell="B57" activePane="bottomRight" state="frozen"/>
      <selection pane="topRight" activeCell="B1" sqref="B1"/>
      <selection pane="bottomLeft" activeCell="A3" sqref="A3"/>
      <selection pane="bottomRight" activeCell="E75" sqref="E75:E78"/>
    </sheetView>
  </sheetViews>
  <sheetFormatPr defaultColWidth="9.140625" defaultRowHeight="15.75" x14ac:dyDescent="0.25"/>
  <cols>
    <col min="1" max="1" width="42.7109375" style="1" customWidth="1"/>
    <col min="2" max="2" width="15" style="2" customWidth="1"/>
    <col min="3" max="3" width="13.85546875" style="2" customWidth="1"/>
    <col min="4" max="4" width="14" style="2" bestFit="1" customWidth="1"/>
    <col min="5" max="7" width="12.7109375" style="2" bestFit="1" customWidth="1"/>
    <col min="8" max="8" width="12.7109375" style="2" customWidth="1"/>
    <col min="9" max="9" width="14" style="2" bestFit="1" customWidth="1"/>
    <col min="10" max="16384" width="9.140625" style="1"/>
  </cols>
  <sheetData>
    <row r="1" spans="1:9" x14ac:dyDescent="0.25">
      <c r="A1" s="3" t="s">
        <v>0</v>
      </c>
      <c r="B1" s="21" t="s">
        <v>102</v>
      </c>
      <c r="C1" s="4"/>
      <c r="D1" s="4" t="s">
        <v>103</v>
      </c>
      <c r="E1" s="4"/>
      <c r="F1" s="4"/>
      <c r="G1" s="4"/>
      <c r="H1" s="4"/>
      <c r="I1" s="4"/>
    </row>
    <row r="2" spans="1:9" s="6" customFormat="1" ht="63" x14ac:dyDescent="0.25">
      <c r="A2" s="7" t="s">
        <v>3</v>
      </c>
      <c r="B2" s="28" t="s">
        <v>4</v>
      </c>
      <c r="C2" s="29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1" t="s">
        <v>10</v>
      </c>
      <c r="I2" s="32" t="s">
        <v>11</v>
      </c>
    </row>
    <row r="3" spans="1:9" x14ac:dyDescent="0.25">
      <c r="A3" s="8" t="s">
        <v>13</v>
      </c>
      <c r="B3" s="9"/>
      <c r="C3" s="10"/>
      <c r="D3" s="11"/>
      <c r="E3" s="11"/>
      <c r="F3" s="11"/>
      <c r="G3" s="11"/>
      <c r="H3" s="25">
        <f>SUM(D3:G3)</f>
        <v>0</v>
      </c>
      <c r="I3" s="12">
        <f t="shared" ref="I3:I69" si="0">SUM(B3:G3)</f>
        <v>0</v>
      </c>
    </row>
    <row r="4" spans="1:9" x14ac:dyDescent="0.25">
      <c r="A4" s="8" t="s">
        <v>14</v>
      </c>
      <c r="B4" s="9"/>
      <c r="C4" s="10"/>
      <c r="D4" s="11"/>
      <c r="E4" s="11"/>
      <c r="F4" s="11"/>
      <c r="G4" s="11"/>
      <c r="H4" s="25">
        <f t="shared" ref="H4:H67" si="1">SUM(D4:G4)</f>
        <v>0</v>
      </c>
      <c r="I4" s="12">
        <f t="shared" si="0"/>
        <v>0</v>
      </c>
    </row>
    <row r="5" spans="1:9" x14ac:dyDescent="0.25">
      <c r="A5" s="8" t="s">
        <v>15</v>
      </c>
      <c r="B5" s="9"/>
      <c r="C5" s="10"/>
      <c r="D5" s="11"/>
      <c r="E5" s="11"/>
      <c r="F5" s="11"/>
      <c r="G5" s="11"/>
      <c r="H5" s="25">
        <f t="shared" si="1"/>
        <v>0</v>
      </c>
      <c r="I5" s="12">
        <f t="shared" si="0"/>
        <v>0</v>
      </c>
    </row>
    <row r="6" spans="1:9" x14ac:dyDescent="0.25">
      <c r="A6" s="8" t="s">
        <v>16</v>
      </c>
      <c r="B6" s="9"/>
      <c r="C6" s="10"/>
      <c r="D6" s="11"/>
      <c r="E6" s="11"/>
      <c r="F6" s="11"/>
      <c r="G6" s="11"/>
      <c r="H6" s="25">
        <f t="shared" si="1"/>
        <v>0</v>
      </c>
      <c r="I6" s="12">
        <f t="shared" si="0"/>
        <v>0</v>
      </c>
    </row>
    <row r="7" spans="1:9" x14ac:dyDescent="0.25">
      <c r="A7" s="8" t="s">
        <v>17</v>
      </c>
      <c r="B7" s="9"/>
      <c r="C7" s="10"/>
      <c r="D7" s="11"/>
      <c r="E7" s="11"/>
      <c r="F7" s="11"/>
      <c r="G7" s="11"/>
      <c r="H7" s="25">
        <f t="shared" si="1"/>
        <v>0</v>
      </c>
      <c r="I7" s="12">
        <f t="shared" si="0"/>
        <v>0</v>
      </c>
    </row>
    <row r="8" spans="1:9" x14ac:dyDescent="0.25">
      <c r="A8" s="8" t="s">
        <v>18</v>
      </c>
      <c r="B8" s="9"/>
      <c r="C8" s="10"/>
      <c r="D8" s="11"/>
      <c r="E8" s="11"/>
      <c r="F8" s="11"/>
      <c r="G8" s="11"/>
      <c r="H8" s="25">
        <f t="shared" si="1"/>
        <v>0</v>
      </c>
      <c r="I8" s="12">
        <f t="shared" si="0"/>
        <v>0</v>
      </c>
    </row>
    <row r="9" spans="1:9" x14ac:dyDescent="0.25">
      <c r="A9" s="8" t="s">
        <v>19</v>
      </c>
      <c r="B9" s="9"/>
      <c r="C9" s="10"/>
      <c r="D9" s="11"/>
      <c r="E9" s="11"/>
      <c r="F9" s="11"/>
      <c r="G9" s="11"/>
      <c r="H9" s="25">
        <f t="shared" si="1"/>
        <v>0</v>
      </c>
      <c r="I9" s="12">
        <f t="shared" si="0"/>
        <v>0</v>
      </c>
    </row>
    <row r="10" spans="1:9" x14ac:dyDescent="0.25">
      <c r="A10" s="8" t="s">
        <v>20</v>
      </c>
      <c r="B10" s="9"/>
      <c r="C10" s="10"/>
      <c r="D10" s="11"/>
      <c r="E10" s="11"/>
      <c r="F10" s="11"/>
      <c r="G10" s="11"/>
      <c r="H10" s="25">
        <f t="shared" si="1"/>
        <v>0</v>
      </c>
      <c r="I10" s="12">
        <f t="shared" si="0"/>
        <v>0</v>
      </c>
    </row>
    <row r="11" spans="1:9" x14ac:dyDescent="0.25">
      <c r="A11" s="8" t="s">
        <v>21</v>
      </c>
      <c r="B11" s="9"/>
      <c r="C11" s="10"/>
      <c r="D11" s="11"/>
      <c r="E11" s="11"/>
      <c r="F11" s="11"/>
      <c r="G11" s="11"/>
      <c r="H11" s="25">
        <f t="shared" si="1"/>
        <v>0</v>
      </c>
      <c r="I11" s="12"/>
    </row>
    <row r="12" spans="1:9" x14ac:dyDescent="0.25">
      <c r="A12" s="8" t="s">
        <v>22</v>
      </c>
      <c r="B12" s="9"/>
      <c r="C12" s="10"/>
      <c r="D12" s="11"/>
      <c r="E12" s="11"/>
      <c r="F12" s="11"/>
      <c r="G12" s="11"/>
      <c r="H12" s="25">
        <f t="shared" si="1"/>
        <v>0</v>
      </c>
      <c r="I12" s="12">
        <f t="shared" si="0"/>
        <v>0</v>
      </c>
    </row>
    <row r="13" spans="1:9" x14ac:dyDescent="0.25">
      <c r="A13" s="8" t="s">
        <v>23</v>
      </c>
      <c r="B13" s="9"/>
      <c r="C13" s="10"/>
      <c r="D13" s="11"/>
      <c r="E13" s="11"/>
      <c r="F13" s="11"/>
      <c r="G13" s="11"/>
      <c r="H13" s="25">
        <f t="shared" si="1"/>
        <v>0</v>
      </c>
      <c r="I13" s="12">
        <f t="shared" si="0"/>
        <v>0</v>
      </c>
    </row>
    <row r="14" spans="1:9" x14ac:dyDescent="0.25">
      <c r="A14" s="8" t="s">
        <v>24</v>
      </c>
      <c r="B14" s="9"/>
      <c r="C14" s="10"/>
      <c r="D14" s="11"/>
      <c r="E14" s="11"/>
      <c r="F14" s="11"/>
      <c r="G14" s="11"/>
      <c r="H14" s="25">
        <f t="shared" si="1"/>
        <v>0</v>
      </c>
      <c r="I14" s="12">
        <f t="shared" si="0"/>
        <v>0</v>
      </c>
    </row>
    <row r="15" spans="1:9" x14ac:dyDescent="0.25">
      <c r="A15" s="8" t="s">
        <v>25</v>
      </c>
      <c r="B15" s="9"/>
      <c r="C15" s="10"/>
      <c r="D15" s="11"/>
      <c r="E15" s="11"/>
      <c r="F15" s="11"/>
      <c r="G15" s="11"/>
      <c r="H15" s="25">
        <f t="shared" si="1"/>
        <v>0</v>
      </c>
      <c r="I15" s="12">
        <f t="shared" si="0"/>
        <v>0</v>
      </c>
    </row>
    <row r="16" spans="1:9" x14ac:dyDescent="0.25">
      <c r="A16" s="8" t="s">
        <v>26</v>
      </c>
      <c r="B16" s="9">
        <v>202.61</v>
      </c>
      <c r="C16" s="10">
        <v>162.09</v>
      </c>
      <c r="D16" s="11">
        <v>366.71</v>
      </c>
      <c r="E16" s="11">
        <v>26.34</v>
      </c>
      <c r="F16" s="11">
        <v>26.34</v>
      </c>
      <c r="G16" s="11">
        <v>26.34</v>
      </c>
      <c r="H16" s="25">
        <f t="shared" si="1"/>
        <v>445.7299999999999</v>
      </c>
      <c r="I16" s="12">
        <f t="shared" si="0"/>
        <v>810.43000000000018</v>
      </c>
    </row>
    <row r="17" spans="1:9" x14ac:dyDescent="0.25">
      <c r="A17" s="8" t="s">
        <v>27</v>
      </c>
      <c r="B17" s="9">
        <v>533.04</v>
      </c>
      <c r="C17" s="10">
        <v>426.43</v>
      </c>
      <c r="D17" s="11">
        <v>964.82</v>
      </c>
      <c r="E17" s="11">
        <v>69.3</v>
      </c>
      <c r="F17" s="11">
        <v>69.3</v>
      </c>
      <c r="G17" s="11">
        <v>69.3</v>
      </c>
      <c r="H17" s="25">
        <f t="shared" si="1"/>
        <v>1172.72</v>
      </c>
      <c r="I17" s="12">
        <f t="shared" si="0"/>
        <v>2132.19</v>
      </c>
    </row>
    <row r="18" spans="1:9" x14ac:dyDescent="0.25">
      <c r="A18" s="8" t="s">
        <v>28</v>
      </c>
      <c r="B18" s="9"/>
      <c r="C18" s="10"/>
      <c r="D18" s="11"/>
      <c r="E18" s="11"/>
      <c r="F18" s="11"/>
      <c r="G18" s="11"/>
      <c r="H18" s="25">
        <f t="shared" si="1"/>
        <v>0</v>
      </c>
      <c r="I18" s="12">
        <f t="shared" si="0"/>
        <v>0</v>
      </c>
    </row>
    <row r="19" spans="1:9" x14ac:dyDescent="0.25">
      <c r="A19" s="8" t="s">
        <v>29</v>
      </c>
      <c r="B19" s="9"/>
      <c r="C19" s="10"/>
      <c r="D19" s="11"/>
      <c r="E19" s="11"/>
      <c r="F19" s="11"/>
      <c r="G19" s="11"/>
      <c r="H19" s="25">
        <f t="shared" si="1"/>
        <v>0</v>
      </c>
      <c r="I19" s="12">
        <f>SUM(B19:G19)</f>
        <v>0</v>
      </c>
    </row>
    <row r="20" spans="1:9" x14ac:dyDescent="0.25">
      <c r="A20" s="8" t="s">
        <v>30</v>
      </c>
      <c r="B20" s="9"/>
      <c r="C20" s="10"/>
      <c r="D20" s="11"/>
      <c r="E20" s="11"/>
      <c r="F20" s="11"/>
      <c r="G20" s="11"/>
      <c r="H20" s="25">
        <f t="shared" si="1"/>
        <v>0</v>
      </c>
      <c r="I20" s="12">
        <f>SUM(B20:G20)</f>
        <v>0</v>
      </c>
    </row>
    <row r="21" spans="1:9" x14ac:dyDescent="0.25">
      <c r="A21" s="8" t="s">
        <v>83</v>
      </c>
      <c r="B21" s="9"/>
      <c r="C21" s="10"/>
      <c r="D21" s="11"/>
      <c r="E21" s="11"/>
      <c r="F21" s="11"/>
      <c r="G21" s="11"/>
      <c r="H21" s="25">
        <f t="shared" si="1"/>
        <v>0</v>
      </c>
      <c r="I21" s="12">
        <f t="shared" si="0"/>
        <v>0</v>
      </c>
    </row>
    <row r="22" spans="1:9" x14ac:dyDescent="0.25">
      <c r="A22" s="8" t="s">
        <v>31</v>
      </c>
      <c r="B22" s="9"/>
      <c r="C22" s="10"/>
      <c r="D22" s="11"/>
      <c r="E22" s="11"/>
      <c r="F22" s="11"/>
      <c r="G22" s="11"/>
      <c r="H22" s="25">
        <f t="shared" si="1"/>
        <v>0</v>
      </c>
      <c r="I22" s="12">
        <f t="shared" si="0"/>
        <v>0</v>
      </c>
    </row>
    <row r="23" spans="1:9" x14ac:dyDescent="0.25">
      <c r="A23" s="8" t="s">
        <v>32</v>
      </c>
      <c r="B23" s="9"/>
      <c r="C23" s="10"/>
      <c r="D23" s="11"/>
      <c r="E23" s="11"/>
      <c r="F23" s="11"/>
      <c r="G23" s="11"/>
      <c r="H23" s="25">
        <f t="shared" si="1"/>
        <v>0</v>
      </c>
      <c r="I23" s="12"/>
    </row>
    <row r="24" spans="1:9" x14ac:dyDescent="0.25">
      <c r="A24" s="8" t="s">
        <v>33</v>
      </c>
      <c r="B24" s="9"/>
      <c r="C24" s="10"/>
      <c r="D24" s="11"/>
      <c r="E24" s="11"/>
      <c r="F24" s="11"/>
      <c r="G24" s="11"/>
      <c r="H24" s="25">
        <f t="shared" si="1"/>
        <v>0</v>
      </c>
      <c r="I24" s="12">
        <f t="shared" si="0"/>
        <v>0</v>
      </c>
    </row>
    <row r="25" spans="1:9" x14ac:dyDescent="0.25">
      <c r="A25" s="8" t="s">
        <v>34</v>
      </c>
      <c r="B25" s="9"/>
      <c r="C25" s="10"/>
      <c r="D25" s="11"/>
      <c r="E25" s="11"/>
      <c r="F25" s="11"/>
      <c r="G25" s="11"/>
      <c r="H25" s="25">
        <f t="shared" si="1"/>
        <v>0</v>
      </c>
      <c r="I25" s="12">
        <f t="shared" si="0"/>
        <v>0</v>
      </c>
    </row>
    <row r="26" spans="1:9" x14ac:dyDescent="0.25">
      <c r="A26" s="8" t="s">
        <v>35</v>
      </c>
      <c r="B26" s="9"/>
      <c r="C26" s="10"/>
      <c r="D26" s="11"/>
      <c r="E26" s="11"/>
      <c r="F26" s="11"/>
      <c r="G26" s="11"/>
      <c r="H26" s="25">
        <f t="shared" si="1"/>
        <v>0</v>
      </c>
      <c r="I26" s="12">
        <f t="shared" si="0"/>
        <v>0</v>
      </c>
    </row>
    <row r="27" spans="1:9" x14ac:dyDescent="0.25">
      <c r="A27" s="8" t="s">
        <v>36</v>
      </c>
      <c r="B27" s="9"/>
      <c r="C27" s="10"/>
      <c r="D27" s="11"/>
      <c r="E27" s="11"/>
      <c r="F27" s="11"/>
      <c r="G27" s="11"/>
      <c r="H27" s="25">
        <f t="shared" si="1"/>
        <v>0</v>
      </c>
      <c r="I27" s="12">
        <f t="shared" si="0"/>
        <v>0</v>
      </c>
    </row>
    <row r="28" spans="1:9" x14ac:dyDescent="0.25">
      <c r="A28" s="8" t="s">
        <v>37</v>
      </c>
      <c r="B28" s="9"/>
      <c r="C28" s="10"/>
      <c r="D28" s="11"/>
      <c r="E28" s="11"/>
      <c r="F28" s="11"/>
      <c r="G28" s="11"/>
      <c r="H28" s="25">
        <f t="shared" si="1"/>
        <v>0</v>
      </c>
      <c r="I28" s="12">
        <f t="shared" si="0"/>
        <v>0</v>
      </c>
    </row>
    <row r="29" spans="1:9" x14ac:dyDescent="0.25">
      <c r="A29" s="8" t="s">
        <v>38</v>
      </c>
      <c r="B29" s="9"/>
      <c r="C29" s="10"/>
      <c r="D29" s="11"/>
      <c r="E29" s="11"/>
      <c r="F29" s="11"/>
      <c r="G29" s="11"/>
      <c r="H29" s="25">
        <f t="shared" si="1"/>
        <v>0</v>
      </c>
      <c r="I29" s="12">
        <f t="shared" si="0"/>
        <v>0</v>
      </c>
    </row>
    <row r="30" spans="1:9" x14ac:dyDescent="0.25">
      <c r="A30" s="8" t="s">
        <v>39</v>
      </c>
      <c r="B30" s="9"/>
      <c r="C30" s="10"/>
      <c r="D30" s="11"/>
      <c r="E30" s="11"/>
      <c r="F30" s="11"/>
      <c r="G30" s="11"/>
      <c r="H30" s="25">
        <f t="shared" si="1"/>
        <v>0</v>
      </c>
      <c r="I30" s="12">
        <f t="shared" si="0"/>
        <v>0</v>
      </c>
    </row>
    <row r="31" spans="1:9" x14ac:dyDescent="0.25">
      <c r="A31" s="46" t="s">
        <v>40</v>
      </c>
      <c r="B31" s="9"/>
      <c r="C31" s="47"/>
      <c r="D31" s="11"/>
      <c r="E31" s="11"/>
      <c r="F31" s="11"/>
      <c r="G31" s="11"/>
      <c r="H31" s="25">
        <f t="shared" si="1"/>
        <v>0</v>
      </c>
      <c r="I31" s="12">
        <f t="shared" si="0"/>
        <v>0</v>
      </c>
    </row>
    <row r="32" spans="1:9" x14ac:dyDescent="0.25">
      <c r="A32" s="8" t="s">
        <v>41</v>
      </c>
      <c r="B32" s="9"/>
      <c r="C32" s="10"/>
      <c r="D32" s="11"/>
      <c r="E32" s="11"/>
      <c r="F32" s="11"/>
      <c r="G32" s="11"/>
      <c r="H32" s="25">
        <f t="shared" si="1"/>
        <v>0</v>
      </c>
      <c r="I32" s="12">
        <f t="shared" si="0"/>
        <v>0</v>
      </c>
    </row>
    <row r="33" spans="1:9" x14ac:dyDescent="0.25">
      <c r="A33" s="8" t="s">
        <v>42</v>
      </c>
      <c r="B33" s="9"/>
      <c r="C33" s="10"/>
      <c r="D33" s="11"/>
      <c r="E33" s="11"/>
      <c r="F33" s="11"/>
      <c r="G33" s="11"/>
      <c r="H33" s="25">
        <f t="shared" si="1"/>
        <v>0</v>
      </c>
      <c r="I33" s="12">
        <f t="shared" si="0"/>
        <v>0</v>
      </c>
    </row>
    <row r="34" spans="1:9" x14ac:dyDescent="0.25">
      <c r="A34" s="8" t="s">
        <v>43</v>
      </c>
      <c r="B34" s="9"/>
      <c r="C34" s="10"/>
      <c r="D34" s="11"/>
      <c r="E34" s="11"/>
      <c r="F34" s="11"/>
      <c r="G34" s="11"/>
      <c r="H34" s="25">
        <f t="shared" si="1"/>
        <v>0</v>
      </c>
      <c r="I34" s="12">
        <f t="shared" si="0"/>
        <v>0</v>
      </c>
    </row>
    <row r="35" spans="1:9" x14ac:dyDescent="0.25">
      <c r="A35" s="8" t="s">
        <v>44</v>
      </c>
      <c r="B35" s="9">
        <v>656.49</v>
      </c>
      <c r="C35" s="10">
        <v>525.19000000000005</v>
      </c>
      <c r="D35" s="11">
        <v>1188.27</v>
      </c>
      <c r="E35" s="11">
        <v>85.35</v>
      </c>
      <c r="F35" s="11">
        <v>85.35</v>
      </c>
      <c r="G35" s="11">
        <v>85.35</v>
      </c>
      <c r="H35" s="25">
        <f t="shared" si="1"/>
        <v>1444.3199999999997</v>
      </c>
      <c r="I35" s="12">
        <f t="shared" si="0"/>
        <v>2625.9999999999995</v>
      </c>
    </row>
    <row r="36" spans="1:9" x14ac:dyDescent="0.25">
      <c r="A36" s="8" t="s">
        <v>45</v>
      </c>
      <c r="B36" s="9"/>
      <c r="C36" s="10"/>
      <c r="D36" s="11"/>
      <c r="E36" s="11"/>
      <c r="F36" s="11"/>
      <c r="G36" s="11"/>
      <c r="H36" s="25">
        <f t="shared" si="1"/>
        <v>0</v>
      </c>
      <c r="I36" s="12">
        <f t="shared" si="0"/>
        <v>0</v>
      </c>
    </row>
    <row r="37" spans="1:9" x14ac:dyDescent="0.25">
      <c r="A37" s="8" t="s">
        <v>46</v>
      </c>
      <c r="B37" s="9"/>
      <c r="C37" s="10"/>
      <c r="D37" s="11"/>
      <c r="E37" s="11"/>
      <c r="F37" s="11"/>
      <c r="G37" s="11"/>
      <c r="H37" s="25">
        <f t="shared" si="1"/>
        <v>0</v>
      </c>
      <c r="I37" s="12"/>
    </row>
    <row r="38" spans="1:9" x14ac:dyDescent="0.25">
      <c r="A38" s="8" t="s">
        <v>47</v>
      </c>
      <c r="B38" s="9"/>
      <c r="C38" s="10"/>
      <c r="D38" s="11"/>
      <c r="E38" s="11"/>
      <c r="F38" s="11"/>
      <c r="G38" s="11"/>
      <c r="H38" s="25">
        <f t="shared" si="1"/>
        <v>0</v>
      </c>
      <c r="I38" s="12">
        <f t="shared" si="0"/>
        <v>0</v>
      </c>
    </row>
    <row r="39" spans="1:9" x14ac:dyDescent="0.25">
      <c r="A39" s="8" t="s">
        <v>48</v>
      </c>
      <c r="B39" s="9">
        <v>393.76</v>
      </c>
      <c r="C39" s="10">
        <v>315.01</v>
      </c>
      <c r="D39" s="11">
        <v>712.7</v>
      </c>
      <c r="E39" s="11">
        <v>51.19</v>
      </c>
      <c r="F39" s="11">
        <v>51.19</v>
      </c>
      <c r="G39" s="11">
        <v>51.19</v>
      </c>
      <c r="H39" s="25">
        <f t="shared" si="1"/>
        <v>866.27000000000021</v>
      </c>
      <c r="I39" s="12">
        <f t="shared" si="0"/>
        <v>1575.0400000000002</v>
      </c>
    </row>
    <row r="40" spans="1:9" x14ac:dyDescent="0.25">
      <c r="A40" s="8" t="s">
        <v>49</v>
      </c>
      <c r="B40" s="9"/>
      <c r="C40" s="10"/>
      <c r="D40" s="11"/>
      <c r="E40" s="11"/>
      <c r="F40" s="11"/>
      <c r="G40" s="11"/>
      <c r="H40" s="25">
        <f t="shared" si="1"/>
        <v>0</v>
      </c>
      <c r="I40" s="12">
        <f t="shared" si="0"/>
        <v>0</v>
      </c>
    </row>
    <row r="41" spans="1:9" x14ac:dyDescent="0.25">
      <c r="A41" s="8" t="s">
        <v>50</v>
      </c>
      <c r="B41" s="9"/>
      <c r="C41" s="10"/>
      <c r="D41" s="11"/>
      <c r="E41" s="11"/>
      <c r="F41" s="11"/>
      <c r="G41" s="11"/>
      <c r="H41" s="25">
        <f t="shared" si="1"/>
        <v>0</v>
      </c>
      <c r="I41" s="12">
        <f t="shared" si="0"/>
        <v>0</v>
      </c>
    </row>
    <row r="42" spans="1:9" x14ac:dyDescent="0.25">
      <c r="A42" s="8" t="s">
        <v>51</v>
      </c>
      <c r="B42" s="9"/>
      <c r="C42" s="10"/>
      <c r="D42" s="11"/>
      <c r="E42" s="11"/>
      <c r="F42" s="11"/>
      <c r="G42" s="11"/>
      <c r="H42" s="25">
        <f t="shared" si="1"/>
        <v>0</v>
      </c>
      <c r="I42" s="12">
        <f t="shared" si="0"/>
        <v>0</v>
      </c>
    </row>
    <row r="43" spans="1:9" x14ac:dyDescent="0.25">
      <c r="A43" s="8" t="s">
        <v>84</v>
      </c>
      <c r="B43" s="9"/>
      <c r="C43" s="10"/>
      <c r="D43" s="11"/>
      <c r="E43" s="11"/>
      <c r="F43" s="11"/>
      <c r="G43" s="11"/>
      <c r="H43" s="25">
        <f t="shared" si="1"/>
        <v>0</v>
      </c>
      <c r="I43" s="12">
        <f t="shared" si="0"/>
        <v>0</v>
      </c>
    </row>
    <row r="44" spans="1:9" x14ac:dyDescent="0.25">
      <c r="A44" s="8" t="s">
        <v>53</v>
      </c>
      <c r="B44" s="9"/>
      <c r="C44" s="10"/>
      <c r="D44" s="11"/>
      <c r="E44" s="11"/>
      <c r="F44" s="11"/>
      <c r="G44" s="11"/>
      <c r="H44" s="25">
        <f t="shared" si="1"/>
        <v>0</v>
      </c>
      <c r="I44" s="12">
        <f t="shared" si="0"/>
        <v>0</v>
      </c>
    </row>
    <row r="45" spans="1:9" x14ac:dyDescent="0.25">
      <c r="A45" s="8" t="s">
        <v>54</v>
      </c>
      <c r="B45" s="9"/>
      <c r="C45" s="10"/>
      <c r="D45" s="11"/>
      <c r="E45" s="11"/>
      <c r="F45" s="11"/>
      <c r="G45" s="11"/>
      <c r="H45" s="25">
        <f t="shared" si="1"/>
        <v>0</v>
      </c>
      <c r="I45" s="12">
        <f t="shared" si="0"/>
        <v>0</v>
      </c>
    </row>
    <row r="46" spans="1:9" x14ac:dyDescent="0.25">
      <c r="A46" s="8" t="s">
        <v>55</v>
      </c>
      <c r="B46" s="9">
        <v>181.83</v>
      </c>
      <c r="C46" s="10">
        <v>145.46</v>
      </c>
      <c r="D46" s="11">
        <v>329.1</v>
      </c>
      <c r="E46" s="11">
        <v>23.64</v>
      </c>
      <c r="F46" s="11">
        <v>23.64</v>
      </c>
      <c r="G46" s="11">
        <v>23.64</v>
      </c>
      <c r="H46" s="25">
        <f t="shared" si="1"/>
        <v>400.02</v>
      </c>
      <c r="I46" s="12">
        <f>SUM(B46:G46)</f>
        <v>727.31000000000006</v>
      </c>
    </row>
    <row r="47" spans="1:9" x14ac:dyDescent="0.25">
      <c r="A47" s="8" t="s">
        <v>56</v>
      </c>
      <c r="B47" s="9"/>
      <c r="C47" s="10"/>
      <c r="D47" s="11"/>
      <c r="E47" s="11"/>
      <c r="F47" s="11"/>
      <c r="G47" s="11"/>
      <c r="H47" s="25">
        <f t="shared" si="1"/>
        <v>0</v>
      </c>
      <c r="I47" s="12">
        <f>SUM(B47:G47)</f>
        <v>0</v>
      </c>
    </row>
    <row r="48" spans="1:9" x14ac:dyDescent="0.25">
      <c r="A48" s="8" t="s">
        <v>57</v>
      </c>
      <c r="B48" s="9">
        <v>138.72999999999999</v>
      </c>
      <c r="C48" s="10">
        <v>110.98</v>
      </c>
      <c r="D48" s="13">
        <v>251.11</v>
      </c>
      <c r="E48" s="13">
        <v>18.04</v>
      </c>
      <c r="F48" s="13">
        <v>18.04</v>
      </c>
      <c r="G48" s="13">
        <v>18.04</v>
      </c>
      <c r="H48" s="25">
        <f t="shared" si="1"/>
        <v>305.23000000000008</v>
      </c>
      <c r="I48" s="12">
        <f t="shared" ref="I48:I63" si="2">SUM(B48:G48)</f>
        <v>554.93999999999994</v>
      </c>
    </row>
    <row r="49" spans="1:9" x14ac:dyDescent="0.25">
      <c r="A49" s="8" t="s">
        <v>58</v>
      </c>
      <c r="B49" s="9"/>
      <c r="C49" s="10"/>
      <c r="D49" s="11"/>
      <c r="E49" s="11"/>
      <c r="F49" s="11"/>
      <c r="G49" s="11"/>
      <c r="H49" s="25">
        <f t="shared" si="1"/>
        <v>0</v>
      </c>
      <c r="I49" s="12">
        <f t="shared" si="2"/>
        <v>0</v>
      </c>
    </row>
    <row r="50" spans="1:9" x14ac:dyDescent="0.25">
      <c r="A50" s="8" t="s">
        <v>59</v>
      </c>
      <c r="B50" s="9"/>
      <c r="C50" s="10"/>
      <c r="D50" s="11"/>
      <c r="E50" s="11"/>
      <c r="F50" s="11"/>
      <c r="G50" s="11"/>
      <c r="H50" s="25">
        <f t="shared" si="1"/>
        <v>0</v>
      </c>
      <c r="I50" s="12">
        <f t="shared" si="2"/>
        <v>0</v>
      </c>
    </row>
    <row r="51" spans="1:9" x14ac:dyDescent="0.25">
      <c r="A51" s="8" t="s">
        <v>60</v>
      </c>
      <c r="B51" s="9"/>
      <c r="C51" s="10"/>
      <c r="D51" s="11"/>
      <c r="E51" s="11"/>
      <c r="F51" s="11"/>
      <c r="G51" s="11"/>
      <c r="H51" s="25">
        <f t="shared" si="1"/>
        <v>0</v>
      </c>
      <c r="I51" s="12">
        <f t="shared" si="2"/>
        <v>0</v>
      </c>
    </row>
    <row r="52" spans="1:9" x14ac:dyDescent="0.25">
      <c r="A52" s="8" t="s">
        <v>61</v>
      </c>
      <c r="B52" s="9"/>
      <c r="C52" s="10"/>
      <c r="D52" s="11"/>
      <c r="E52" s="11"/>
      <c r="F52" s="11"/>
      <c r="G52" s="11"/>
      <c r="H52" s="25">
        <f t="shared" si="1"/>
        <v>0</v>
      </c>
      <c r="I52" s="12">
        <f t="shared" si="2"/>
        <v>0</v>
      </c>
    </row>
    <row r="53" spans="1:9" x14ac:dyDescent="0.25">
      <c r="A53" s="8" t="s">
        <v>62</v>
      </c>
      <c r="B53" s="9"/>
      <c r="C53" s="10"/>
      <c r="D53" s="11"/>
      <c r="E53" s="11"/>
      <c r="F53" s="11"/>
      <c r="G53" s="11"/>
      <c r="H53" s="25">
        <f t="shared" si="1"/>
        <v>0</v>
      </c>
      <c r="I53" s="12">
        <f t="shared" si="2"/>
        <v>0</v>
      </c>
    </row>
    <row r="54" spans="1:9" x14ac:dyDescent="0.25">
      <c r="A54" s="8" t="s">
        <v>63</v>
      </c>
      <c r="B54" s="9"/>
      <c r="C54" s="10"/>
      <c r="D54" s="11"/>
      <c r="E54" s="11"/>
      <c r="F54" s="11"/>
      <c r="G54" s="11"/>
      <c r="H54" s="25">
        <f t="shared" si="1"/>
        <v>0</v>
      </c>
      <c r="I54" s="12">
        <f t="shared" si="2"/>
        <v>0</v>
      </c>
    </row>
    <row r="55" spans="1:9" x14ac:dyDescent="0.25">
      <c r="A55" s="8" t="s">
        <v>64</v>
      </c>
      <c r="B55" s="9"/>
      <c r="C55" s="10"/>
      <c r="D55" s="11"/>
      <c r="E55" s="11"/>
      <c r="F55" s="11"/>
      <c r="G55" s="11"/>
      <c r="H55" s="25">
        <f t="shared" si="1"/>
        <v>0</v>
      </c>
      <c r="I55" s="12">
        <f t="shared" si="2"/>
        <v>0</v>
      </c>
    </row>
    <row r="56" spans="1:9" x14ac:dyDescent="0.25">
      <c r="A56" s="8" t="s">
        <v>65</v>
      </c>
      <c r="B56" s="9"/>
      <c r="C56" s="10"/>
      <c r="D56" s="11"/>
      <c r="E56" s="11"/>
      <c r="F56" s="11"/>
      <c r="G56" s="11"/>
      <c r="H56" s="25">
        <f t="shared" si="1"/>
        <v>0</v>
      </c>
      <c r="I56" s="12">
        <f>SUM(B56:G56)</f>
        <v>0</v>
      </c>
    </row>
    <row r="57" spans="1:9" x14ac:dyDescent="0.25">
      <c r="A57" s="8" t="s">
        <v>66</v>
      </c>
      <c r="B57" s="9"/>
      <c r="C57" s="10"/>
      <c r="D57" s="11"/>
      <c r="E57" s="11"/>
      <c r="F57" s="11"/>
      <c r="G57" s="11"/>
      <c r="H57" s="25">
        <f t="shared" si="1"/>
        <v>0</v>
      </c>
      <c r="I57" s="12">
        <f t="shared" si="2"/>
        <v>0</v>
      </c>
    </row>
    <row r="58" spans="1:9" x14ac:dyDescent="0.25">
      <c r="A58" s="8" t="s">
        <v>67</v>
      </c>
      <c r="B58" s="9"/>
      <c r="C58" s="10"/>
      <c r="D58" s="11"/>
      <c r="E58" s="11"/>
      <c r="F58" s="11"/>
      <c r="G58" s="11"/>
      <c r="H58" s="25">
        <f t="shared" si="1"/>
        <v>0</v>
      </c>
      <c r="I58" s="12">
        <f t="shared" si="2"/>
        <v>0</v>
      </c>
    </row>
    <row r="59" spans="1:9" x14ac:dyDescent="0.25">
      <c r="A59" s="8" t="s">
        <v>68</v>
      </c>
      <c r="B59" s="9"/>
      <c r="C59" s="10"/>
      <c r="D59" s="11"/>
      <c r="E59" s="11"/>
      <c r="F59" s="11"/>
      <c r="G59" s="11"/>
      <c r="H59" s="25">
        <f t="shared" si="1"/>
        <v>0</v>
      </c>
      <c r="I59" s="12">
        <f t="shared" si="2"/>
        <v>0</v>
      </c>
    </row>
    <row r="60" spans="1:9" x14ac:dyDescent="0.25">
      <c r="A60" s="8" t="s">
        <v>69</v>
      </c>
      <c r="B60" s="9">
        <v>2625</v>
      </c>
      <c r="C60" s="10">
        <v>2100</v>
      </c>
      <c r="D60" s="11">
        <v>4751.25</v>
      </c>
      <c r="E60" s="11">
        <v>341.25</v>
      </c>
      <c r="F60" s="11">
        <v>341.25</v>
      </c>
      <c r="G60" s="11">
        <v>341.25</v>
      </c>
      <c r="H60" s="25">
        <f t="shared" si="1"/>
        <v>5775</v>
      </c>
      <c r="I60" s="12">
        <f t="shared" si="2"/>
        <v>10500</v>
      </c>
    </row>
    <row r="61" spans="1:9" x14ac:dyDescent="0.25">
      <c r="A61" s="8" t="s">
        <v>70</v>
      </c>
      <c r="B61" s="9"/>
      <c r="C61" s="10"/>
      <c r="D61" s="11"/>
      <c r="E61" s="11"/>
      <c r="F61" s="11"/>
      <c r="G61" s="11"/>
      <c r="H61" s="25">
        <f t="shared" si="1"/>
        <v>0</v>
      </c>
      <c r="I61" s="12">
        <f t="shared" si="2"/>
        <v>0</v>
      </c>
    </row>
    <row r="62" spans="1:9" x14ac:dyDescent="0.25">
      <c r="A62" s="8" t="s">
        <v>71</v>
      </c>
      <c r="B62" s="9"/>
      <c r="C62" s="10"/>
      <c r="D62" s="11"/>
      <c r="E62" s="11"/>
      <c r="F62" s="11"/>
      <c r="G62" s="11"/>
      <c r="H62" s="25">
        <f t="shared" si="1"/>
        <v>0</v>
      </c>
      <c r="I62" s="12">
        <f t="shared" si="2"/>
        <v>0</v>
      </c>
    </row>
    <row r="63" spans="1:9" x14ac:dyDescent="0.25">
      <c r="A63" s="8" t="s">
        <v>72</v>
      </c>
      <c r="B63" s="9"/>
      <c r="C63" s="10"/>
      <c r="D63" s="11"/>
      <c r="E63" s="11"/>
      <c r="F63" s="11"/>
      <c r="G63" s="11"/>
      <c r="H63" s="25">
        <f t="shared" si="1"/>
        <v>0</v>
      </c>
      <c r="I63" s="12">
        <f t="shared" si="2"/>
        <v>0</v>
      </c>
    </row>
    <row r="64" spans="1:9" x14ac:dyDescent="0.25">
      <c r="A64" s="8" t="s">
        <v>73</v>
      </c>
      <c r="B64" s="9"/>
      <c r="C64" s="10"/>
      <c r="D64" s="11"/>
      <c r="E64" s="11"/>
      <c r="F64" s="11"/>
      <c r="G64" s="11"/>
      <c r="H64" s="25">
        <f t="shared" si="1"/>
        <v>0</v>
      </c>
      <c r="I64" s="12">
        <f t="shared" si="0"/>
        <v>0</v>
      </c>
    </row>
    <row r="65" spans="1:9" x14ac:dyDescent="0.25">
      <c r="A65" s="46" t="s">
        <v>74</v>
      </c>
      <c r="B65" s="9">
        <v>368.87</v>
      </c>
      <c r="C65" s="47"/>
      <c r="D65" s="11">
        <v>742.93</v>
      </c>
      <c r="E65" s="11">
        <v>53.4</v>
      </c>
      <c r="F65" s="11">
        <v>53.4</v>
      </c>
      <c r="G65" s="11">
        <v>53.4</v>
      </c>
      <c r="H65" s="25">
        <f t="shared" si="1"/>
        <v>903.12999999999988</v>
      </c>
      <c r="I65" s="12">
        <f t="shared" si="0"/>
        <v>1272.0000000000002</v>
      </c>
    </row>
    <row r="66" spans="1:9" x14ac:dyDescent="0.25">
      <c r="A66" s="8" t="s">
        <v>75</v>
      </c>
      <c r="B66" s="9"/>
      <c r="C66" s="10"/>
      <c r="D66" s="11"/>
      <c r="E66" s="11"/>
      <c r="F66" s="11"/>
      <c r="G66" s="11"/>
      <c r="H66" s="25">
        <f t="shared" si="1"/>
        <v>0</v>
      </c>
      <c r="I66" s="12">
        <f t="shared" si="0"/>
        <v>0</v>
      </c>
    </row>
    <row r="67" spans="1:9" x14ac:dyDescent="0.25">
      <c r="A67" s="8" t="s">
        <v>76</v>
      </c>
      <c r="B67" s="9"/>
      <c r="C67" s="10"/>
      <c r="D67" s="11"/>
      <c r="E67" s="11"/>
      <c r="F67" s="11"/>
      <c r="G67" s="11"/>
      <c r="H67" s="25">
        <f t="shared" si="1"/>
        <v>0</v>
      </c>
      <c r="I67" s="12">
        <f t="shared" si="0"/>
        <v>0</v>
      </c>
    </row>
    <row r="68" spans="1:9" x14ac:dyDescent="0.25">
      <c r="A68" s="8" t="s">
        <v>77</v>
      </c>
      <c r="B68" s="9"/>
      <c r="C68" s="10"/>
      <c r="D68" s="11"/>
      <c r="E68" s="11"/>
      <c r="F68" s="11"/>
      <c r="G68" s="11"/>
      <c r="H68" s="25">
        <f>SUM(D68:G68)</f>
        <v>0</v>
      </c>
      <c r="I68" s="12">
        <f t="shared" si="0"/>
        <v>0</v>
      </c>
    </row>
    <row r="69" spans="1:9" x14ac:dyDescent="0.25">
      <c r="A69" s="8" t="s">
        <v>78</v>
      </c>
      <c r="B69" s="9"/>
      <c r="C69" s="10"/>
      <c r="D69" s="11"/>
      <c r="E69" s="11"/>
      <c r="F69" s="11"/>
      <c r="G69" s="11"/>
      <c r="H69" s="25">
        <f>SUM(D69:G69)</f>
        <v>0</v>
      </c>
      <c r="I69" s="12">
        <f t="shared" si="0"/>
        <v>0</v>
      </c>
    </row>
    <row r="70" spans="1:9" s="5" customFormat="1" x14ac:dyDescent="0.25">
      <c r="A70" s="14" t="s">
        <v>79</v>
      </c>
      <c r="B70" s="22">
        <f t="shared" ref="B70:G70" si="3">SUM(B3:B69)</f>
        <v>5100.329999999999</v>
      </c>
      <c r="C70" s="23">
        <f t="shared" si="3"/>
        <v>3785.16</v>
      </c>
      <c r="D70" s="24">
        <f t="shared" si="3"/>
        <v>9306.89</v>
      </c>
      <c r="E70" s="24">
        <f t="shared" si="3"/>
        <v>668.51</v>
      </c>
      <c r="F70" s="24">
        <f t="shared" si="3"/>
        <v>668.51</v>
      </c>
      <c r="G70" s="24">
        <f t="shared" si="3"/>
        <v>668.51</v>
      </c>
      <c r="H70" s="26">
        <f>SUM(D70:G70)</f>
        <v>11312.42</v>
      </c>
      <c r="I70" s="18">
        <f>SUM(B70:G70)</f>
        <v>20197.909999999993</v>
      </c>
    </row>
    <row r="71" spans="1:9" s="5" customFormat="1" x14ac:dyDescent="0.25">
      <c r="A71" s="14"/>
      <c r="B71" s="15"/>
      <c r="C71" s="16"/>
      <c r="D71" s="17"/>
      <c r="E71" s="17"/>
      <c r="F71" s="17"/>
      <c r="G71" s="17"/>
      <c r="H71" s="27"/>
      <c r="I71" s="18"/>
    </row>
    <row r="72" spans="1:9" s="5" customFormat="1" x14ac:dyDescent="0.25">
      <c r="A72" s="14"/>
      <c r="B72" s="15"/>
      <c r="C72" s="16"/>
      <c r="D72" s="17"/>
      <c r="E72" s="17"/>
      <c r="F72" s="17"/>
      <c r="G72" s="17"/>
      <c r="H72" s="27"/>
      <c r="I72" s="18"/>
    </row>
    <row r="73" spans="1:9" x14ac:dyDescent="0.25">
      <c r="A73" s="8"/>
      <c r="B73" s="12"/>
      <c r="C73" s="12"/>
      <c r="D73" s="12"/>
      <c r="E73" s="12"/>
      <c r="F73" s="12"/>
      <c r="G73" s="12"/>
      <c r="H73" s="12"/>
      <c r="I73" s="12"/>
    </row>
    <row r="74" spans="1:9" x14ac:dyDescent="0.25">
      <c r="A74" s="19" t="s">
        <v>104</v>
      </c>
      <c r="B74" s="20"/>
      <c r="C74" s="20"/>
      <c r="D74" s="20"/>
      <c r="E74" s="20"/>
      <c r="F74" s="20"/>
      <c r="G74" s="20"/>
      <c r="H74" s="20"/>
      <c r="I74" s="20"/>
    </row>
    <row r="75" spans="1:9" x14ac:dyDescent="0.25">
      <c r="A75" s="8" t="s">
        <v>18</v>
      </c>
      <c r="B75" s="12">
        <v>141.84</v>
      </c>
      <c r="C75" s="12">
        <v>141.84</v>
      </c>
      <c r="D75" s="12">
        <v>285.25</v>
      </c>
      <c r="E75" s="12">
        <v>20.49</v>
      </c>
      <c r="F75" s="12">
        <v>20.49</v>
      </c>
      <c r="G75" s="12">
        <v>20.49</v>
      </c>
      <c r="H75" s="12">
        <f>D75+E75+F75+G75</f>
        <v>346.72</v>
      </c>
      <c r="I75" s="12">
        <f>SUM(B75:G75)</f>
        <v>630.40000000000009</v>
      </c>
    </row>
    <row r="76" spans="1:9" x14ac:dyDescent="0.25">
      <c r="A76" s="8" t="s">
        <v>105</v>
      </c>
      <c r="B76" s="12">
        <v>472</v>
      </c>
      <c r="C76" s="12"/>
      <c r="D76" s="12">
        <v>854</v>
      </c>
      <c r="E76" s="12">
        <v>62</v>
      </c>
      <c r="F76" s="12">
        <v>62</v>
      </c>
      <c r="G76" s="12">
        <v>62</v>
      </c>
      <c r="H76" s="12">
        <f>D76+E76+F76+G76</f>
        <v>1040</v>
      </c>
      <c r="I76" s="12">
        <f>SUM(B76:G76)</f>
        <v>1512</v>
      </c>
    </row>
    <row r="77" spans="1:9" x14ac:dyDescent="0.25">
      <c r="A77" s="8" t="s">
        <v>24</v>
      </c>
      <c r="B77" s="12">
        <v>4749</v>
      </c>
      <c r="C77" s="12"/>
      <c r="D77" s="12"/>
      <c r="E77" s="12"/>
      <c r="F77" s="12"/>
      <c r="G77" s="12"/>
      <c r="H77" s="12">
        <f>D77+E77+F77+G77</f>
        <v>0</v>
      </c>
      <c r="I77" s="12">
        <f>SUM(B77:G77)</f>
        <v>4749</v>
      </c>
    </row>
    <row r="78" spans="1:9" x14ac:dyDescent="0.25">
      <c r="A78" s="8" t="s">
        <v>106</v>
      </c>
      <c r="B78" s="12">
        <v>66.83</v>
      </c>
      <c r="C78" s="12">
        <v>66.83</v>
      </c>
      <c r="D78" s="12">
        <v>134.38999999999999</v>
      </c>
      <c r="E78" s="12">
        <v>9.65</v>
      </c>
      <c r="F78" s="12">
        <v>9.65</v>
      </c>
      <c r="G78" s="12">
        <v>9.65</v>
      </c>
      <c r="H78" s="12">
        <f>D78+E78+F78+G78</f>
        <v>163.34</v>
      </c>
      <c r="I78" s="12">
        <f>SUM(B78:G78)</f>
        <v>296.99999999999989</v>
      </c>
    </row>
    <row r="79" spans="1:9" x14ac:dyDescent="0.25">
      <c r="A79" s="8" t="s">
        <v>81</v>
      </c>
      <c r="B79" s="12">
        <f t="shared" ref="B79:G79" si="4">SUM(B75:B78)</f>
        <v>5429.67</v>
      </c>
      <c r="C79" s="12">
        <f t="shared" si="4"/>
        <v>208.67000000000002</v>
      </c>
      <c r="D79" s="12">
        <f t="shared" si="4"/>
        <v>1273.6399999999999</v>
      </c>
      <c r="E79" s="12">
        <f t="shared" si="4"/>
        <v>92.14</v>
      </c>
      <c r="F79" s="12">
        <f t="shared" si="4"/>
        <v>92.14</v>
      </c>
      <c r="G79" s="12">
        <f t="shared" si="4"/>
        <v>92.14</v>
      </c>
      <c r="H79" s="12">
        <f>D79+E79+F79+G79</f>
        <v>1550.0600000000002</v>
      </c>
      <c r="I79" s="12">
        <f>SUM(B79:G79)</f>
        <v>7188.4000000000005</v>
      </c>
    </row>
    <row r="80" spans="1:9" x14ac:dyDescent="0.25">
      <c r="A80" s="8" t="s">
        <v>82</v>
      </c>
      <c r="B80" s="12">
        <f t="shared" ref="B80:G80" si="5">B70+B79</f>
        <v>10530</v>
      </c>
      <c r="C80" s="12">
        <f t="shared" si="5"/>
        <v>3993.83</v>
      </c>
      <c r="D80" s="12">
        <f t="shared" si="5"/>
        <v>10580.529999999999</v>
      </c>
      <c r="E80" s="12">
        <f t="shared" si="5"/>
        <v>760.65</v>
      </c>
      <c r="F80" s="12">
        <f t="shared" si="5"/>
        <v>760.65</v>
      </c>
      <c r="G80" s="12">
        <f t="shared" si="5"/>
        <v>760.65</v>
      </c>
      <c r="H80" s="12">
        <f>H70+H79</f>
        <v>12862.48</v>
      </c>
      <c r="I80" s="12">
        <f>I70+I79</f>
        <v>27386.309999999994</v>
      </c>
    </row>
  </sheetData>
  <pageMargins left="0.75" right="0.75" top="0.75" bottom="1" header="0.5" footer="0.5"/>
  <pageSetup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79" sqref="N79"/>
    </sheetView>
  </sheetViews>
  <sheetFormatPr defaultColWidth="9.140625" defaultRowHeight="15.75" x14ac:dyDescent="0.25"/>
  <cols>
    <col min="1" max="1" width="42.7109375" style="1" customWidth="1"/>
    <col min="2" max="2" width="15" style="2" customWidth="1"/>
    <col min="3" max="3" width="13.85546875" style="2" customWidth="1"/>
    <col min="4" max="4" width="14" style="2" bestFit="1" customWidth="1"/>
    <col min="5" max="7" width="12.7109375" style="2" bestFit="1" customWidth="1"/>
    <col min="8" max="8" width="12.7109375" style="2" customWidth="1"/>
    <col min="9" max="9" width="14" style="2" bestFit="1" customWidth="1"/>
    <col min="10" max="16384" width="9.140625" style="1"/>
  </cols>
  <sheetData>
    <row r="1" spans="1:9" x14ac:dyDescent="0.25">
      <c r="A1" s="3" t="s">
        <v>107</v>
      </c>
      <c r="B1" s="21" t="s">
        <v>108</v>
      </c>
      <c r="C1" s="4"/>
      <c r="D1" s="4" t="s">
        <v>103</v>
      </c>
      <c r="E1" s="4"/>
      <c r="F1" s="4"/>
      <c r="G1" s="4"/>
      <c r="H1" s="4"/>
      <c r="I1" s="4"/>
    </row>
    <row r="2" spans="1:9" s="6" customFormat="1" ht="63" x14ac:dyDescent="0.25">
      <c r="A2" s="7" t="s">
        <v>3</v>
      </c>
      <c r="B2" s="28" t="s">
        <v>4</v>
      </c>
      <c r="C2" s="29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1" t="s">
        <v>10</v>
      </c>
      <c r="I2" s="32" t="s">
        <v>11</v>
      </c>
    </row>
    <row r="3" spans="1:9" x14ac:dyDescent="0.25">
      <c r="A3" s="8" t="s">
        <v>13</v>
      </c>
      <c r="B3" s="9"/>
      <c r="C3" s="10"/>
      <c r="D3" s="11"/>
      <c r="E3" s="11"/>
      <c r="F3" s="11"/>
      <c r="G3" s="11"/>
      <c r="H3" s="25">
        <f>SUM(D3:G3)</f>
        <v>0</v>
      </c>
      <c r="I3" s="12">
        <f t="shared" ref="I3:I69" si="0">SUM(B3:G3)</f>
        <v>0</v>
      </c>
    </row>
    <row r="4" spans="1:9" x14ac:dyDescent="0.25">
      <c r="A4" s="8" t="s">
        <v>14</v>
      </c>
      <c r="B4" s="9"/>
      <c r="C4" s="10"/>
      <c r="D4" s="11"/>
      <c r="E4" s="11"/>
      <c r="F4" s="11"/>
      <c r="G4" s="11"/>
      <c r="H4" s="25">
        <f t="shared" ref="H4:H67" si="1">SUM(D4:G4)</f>
        <v>0</v>
      </c>
      <c r="I4" s="12">
        <f t="shared" si="0"/>
        <v>0</v>
      </c>
    </row>
    <row r="5" spans="1:9" hidden="1" x14ac:dyDescent="0.25">
      <c r="A5" s="8" t="s">
        <v>15</v>
      </c>
      <c r="B5" s="9"/>
      <c r="C5" s="10"/>
      <c r="D5" s="11"/>
      <c r="E5" s="11"/>
      <c r="F5" s="11"/>
      <c r="G5" s="11"/>
      <c r="H5" s="25">
        <f t="shared" si="1"/>
        <v>0</v>
      </c>
      <c r="I5" s="12">
        <f t="shared" si="0"/>
        <v>0</v>
      </c>
    </row>
    <row r="6" spans="1:9" x14ac:dyDescent="0.25">
      <c r="A6" s="8" t="s">
        <v>16</v>
      </c>
      <c r="B6" s="9"/>
      <c r="C6" s="10"/>
      <c r="D6" s="11"/>
      <c r="E6" s="11"/>
      <c r="F6" s="11"/>
      <c r="G6" s="11"/>
      <c r="H6" s="25">
        <f t="shared" si="1"/>
        <v>0</v>
      </c>
      <c r="I6" s="12">
        <f t="shared" si="0"/>
        <v>0</v>
      </c>
    </row>
    <row r="7" spans="1:9" x14ac:dyDescent="0.25">
      <c r="A7" s="8" t="s">
        <v>17</v>
      </c>
      <c r="B7" s="9"/>
      <c r="C7" s="10"/>
      <c r="D7" s="11"/>
      <c r="E7" s="11"/>
      <c r="F7" s="11"/>
      <c r="G7" s="11"/>
      <c r="H7" s="25">
        <f t="shared" si="1"/>
        <v>0</v>
      </c>
      <c r="I7" s="12">
        <f t="shared" si="0"/>
        <v>0</v>
      </c>
    </row>
    <row r="8" spans="1:9" x14ac:dyDescent="0.25">
      <c r="A8" s="8" t="s">
        <v>18</v>
      </c>
      <c r="B8" s="9"/>
      <c r="C8" s="10"/>
      <c r="D8" s="11"/>
      <c r="E8" s="11"/>
      <c r="F8" s="11"/>
      <c r="G8" s="11"/>
      <c r="H8" s="25">
        <f t="shared" si="1"/>
        <v>0</v>
      </c>
      <c r="I8" s="12">
        <f t="shared" si="0"/>
        <v>0</v>
      </c>
    </row>
    <row r="9" spans="1:9" x14ac:dyDescent="0.25">
      <c r="A9" s="8" t="s">
        <v>19</v>
      </c>
      <c r="B9" s="9"/>
      <c r="C9" s="10"/>
      <c r="D9" s="11"/>
      <c r="E9" s="11"/>
      <c r="F9" s="11"/>
      <c r="G9" s="11"/>
      <c r="H9" s="25">
        <f t="shared" si="1"/>
        <v>0</v>
      </c>
      <c r="I9" s="12">
        <f t="shared" si="0"/>
        <v>0</v>
      </c>
    </row>
    <row r="10" spans="1:9" x14ac:dyDescent="0.25">
      <c r="A10" s="8" t="s">
        <v>20</v>
      </c>
      <c r="B10" s="9">
        <v>202.5</v>
      </c>
      <c r="C10" s="10">
        <v>162</v>
      </c>
      <c r="D10" s="11">
        <v>366.51</v>
      </c>
      <c r="E10" s="11">
        <v>26.33</v>
      </c>
      <c r="F10" s="11">
        <v>26.33</v>
      </c>
      <c r="G10" s="11">
        <v>26.33</v>
      </c>
      <c r="H10" s="25">
        <f t="shared" si="1"/>
        <v>445.49999999999994</v>
      </c>
      <c r="I10" s="12">
        <f t="shared" si="0"/>
        <v>810.00000000000011</v>
      </c>
    </row>
    <row r="11" spans="1:9" x14ac:dyDescent="0.25">
      <c r="A11" s="8" t="s">
        <v>21</v>
      </c>
      <c r="B11" s="9"/>
      <c r="C11" s="10"/>
      <c r="D11" s="11"/>
      <c r="E11" s="11"/>
      <c r="F11" s="11"/>
      <c r="G11" s="11"/>
      <c r="H11" s="25">
        <f t="shared" si="1"/>
        <v>0</v>
      </c>
      <c r="I11" s="12">
        <f t="shared" si="0"/>
        <v>0</v>
      </c>
    </row>
    <row r="12" spans="1:9" x14ac:dyDescent="0.25">
      <c r="A12" s="8" t="s">
        <v>22</v>
      </c>
      <c r="B12" s="9"/>
      <c r="C12" s="10"/>
      <c r="D12" s="11"/>
      <c r="E12" s="11"/>
      <c r="F12" s="11"/>
      <c r="G12" s="11"/>
      <c r="H12" s="25">
        <f t="shared" si="1"/>
        <v>0</v>
      </c>
      <c r="I12" s="12">
        <f t="shared" si="0"/>
        <v>0</v>
      </c>
    </row>
    <row r="13" spans="1:9" x14ac:dyDescent="0.25">
      <c r="A13" s="8" t="s">
        <v>23</v>
      </c>
      <c r="B13" s="9"/>
      <c r="C13" s="10"/>
      <c r="D13" s="11"/>
      <c r="E13" s="11"/>
      <c r="F13" s="11"/>
      <c r="G13" s="11"/>
      <c r="H13" s="25">
        <f t="shared" si="1"/>
        <v>0</v>
      </c>
      <c r="I13" s="12">
        <f t="shared" si="0"/>
        <v>0</v>
      </c>
    </row>
    <row r="14" spans="1:9" x14ac:dyDescent="0.25">
      <c r="A14" s="8" t="s">
        <v>24</v>
      </c>
      <c r="B14" s="9"/>
      <c r="C14" s="10"/>
      <c r="D14" s="11"/>
      <c r="E14" s="11"/>
      <c r="F14" s="11"/>
      <c r="G14" s="11"/>
      <c r="H14" s="25">
        <f t="shared" si="1"/>
        <v>0</v>
      </c>
      <c r="I14" s="12">
        <f t="shared" si="0"/>
        <v>0</v>
      </c>
    </row>
    <row r="15" spans="1:9" x14ac:dyDescent="0.25">
      <c r="A15" s="8" t="s">
        <v>25</v>
      </c>
      <c r="B15" s="9"/>
      <c r="C15" s="10"/>
      <c r="D15" s="11"/>
      <c r="E15" s="11"/>
      <c r="F15" s="11"/>
      <c r="G15" s="11"/>
      <c r="H15" s="25">
        <f t="shared" si="1"/>
        <v>0</v>
      </c>
      <c r="I15" s="12">
        <f t="shared" si="0"/>
        <v>0</v>
      </c>
    </row>
    <row r="16" spans="1:9" x14ac:dyDescent="0.25">
      <c r="A16" s="8" t="s">
        <v>26</v>
      </c>
      <c r="B16" s="9">
        <v>273.22000000000003</v>
      </c>
      <c r="C16" s="10">
        <v>218.58</v>
      </c>
      <c r="D16" s="11">
        <v>494.53</v>
      </c>
      <c r="E16" s="11">
        <v>35.520000000000003</v>
      </c>
      <c r="F16" s="11">
        <v>35.520000000000003</v>
      </c>
      <c r="G16" s="11">
        <v>35.520000000000003</v>
      </c>
      <c r="H16" s="25">
        <f t="shared" si="1"/>
        <v>601.08999999999992</v>
      </c>
      <c r="I16" s="12">
        <f t="shared" si="0"/>
        <v>1092.8900000000001</v>
      </c>
    </row>
    <row r="17" spans="1:9" x14ac:dyDescent="0.25">
      <c r="A17" s="8" t="s">
        <v>27</v>
      </c>
      <c r="B17" s="9"/>
      <c r="C17" s="10"/>
      <c r="D17" s="11"/>
      <c r="E17" s="11"/>
      <c r="F17" s="11"/>
      <c r="G17" s="11"/>
      <c r="H17" s="25">
        <f t="shared" si="1"/>
        <v>0</v>
      </c>
      <c r="I17" s="12">
        <f t="shared" si="0"/>
        <v>0</v>
      </c>
    </row>
    <row r="18" spans="1:9" x14ac:dyDescent="0.25">
      <c r="A18" s="8" t="s">
        <v>28</v>
      </c>
      <c r="B18" s="9">
        <v>183.75</v>
      </c>
      <c r="C18" s="10">
        <v>147</v>
      </c>
      <c r="D18" s="11">
        <v>332.57</v>
      </c>
      <c r="E18" s="11">
        <v>23.89</v>
      </c>
      <c r="F18" s="11">
        <v>23.89</v>
      </c>
      <c r="G18" s="11">
        <v>23.89</v>
      </c>
      <c r="H18" s="25">
        <f t="shared" si="1"/>
        <v>404.23999999999995</v>
      </c>
      <c r="I18" s="12">
        <f t="shared" si="0"/>
        <v>734.9899999999999</v>
      </c>
    </row>
    <row r="19" spans="1:9" x14ac:dyDescent="0.25">
      <c r="A19" s="8" t="s">
        <v>29</v>
      </c>
      <c r="B19" s="9">
        <v>139</v>
      </c>
      <c r="C19" s="10">
        <v>111.2</v>
      </c>
      <c r="D19" s="11">
        <v>251.59</v>
      </c>
      <c r="E19" s="11">
        <v>18.07</v>
      </c>
      <c r="F19" s="11">
        <v>18.07</v>
      </c>
      <c r="G19" s="11">
        <v>18.07</v>
      </c>
      <c r="H19" s="25">
        <f t="shared" si="1"/>
        <v>305.8</v>
      </c>
      <c r="I19" s="12">
        <f t="shared" si="0"/>
        <v>556.00000000000011</v>
      </c>
    </row>
    <row r="20" spans="1:9" x14ac:dyDescent="0.25">
      <c r="A20" s="8" t="s">
        <v>30</v>
      </c>
      <c r="B20" s="9"/>
      <c r="C20" s="10"/>
      <c r="D20" s="11"/>
      <c r="E20" s="11"/>
      <c r="F20" s="11"/>
      <c r="G20" s="11"/>
      <c r="H20" s="25">
        <f t="shared" si="1"/>
        <v>0</v>
      </c>
      <c r="I20" s="12">
        <f t="shared" si="0"/>
        <v>0</v>
      </c>
    </row>
    <row r="21" spans="1:9" x14ac:dyDescent="0.25">
      <c r="A21" s="8" t="s">
        <v>83</v>
      </c>
      <c r="B21" s="9">
        <f>334.4+245.11</f>
        <v>579.51</v>
      </c>
      <c r="C21" s="10">
        <f>267.52+196.08</f>
        <v>463.6</v>
      </c>
      <c r="D21" s="11">
        <f>605.27+443.65</f>
        <v>1048.92</v>
      </c>
      <c r="E21" s="11">
        <f>43.47+31.86</f>
        <v>75.33</v>
      </c>
      <c r="F21" s="11">
        <v>75.33</v>
      </c>
      <c r="G21" s="11">
        <v>75.33</v>
      </c>
      <c r="H21" s="25">
        <f t="shared" si="1"/>
        <v>1274.9099999999999</v>
      </c>
      <c r="I21" s="12">
        <f t="shared" si="0"/>
        <v>2318.02</v>
      </c>
    </row>
    <row r="22" spans="1:9" x14ac:dyDescent="0.25">
      <c r="A22" s="8" t="s">
        <v>31</v>
      </c>
      <c r="B22" s="9"/>
      <c r="C22" s="10"/>
      <c r="D22" s="11"/>
      <c r="E22" s="11"/>
      <c r="F22" s="11"/>
      <c r="G22" s="11"/>
      <c r="H22" s="25">
        <f t="shared" si="1"/>
        <v>0</v>
      </c>
      <c r="I22" s="12">
        <f t="shared" si="0"/>
        <v>0</v>
      </c>
    </row>
    <row r="23" spans="1:9" x14ac:dyDescent="0.25">
      <c r="A23" s="8" t="s">
        <v>32</v>
      </c>
      <c r="B23" s="9"/>
      <c r="C23" s="10"/>
      <c r="D23" s="11"/>
      <c r="E23" s="11"/>
      <c r="F23" s="11"/>
      <c r="G23" s="11"/>
      <c r="H23" s="25">
        <f t="shared" si="1"/>
        <v>0</v>
      </c>
      <c r="I23" s="12">
        <f t="shared" si="0"/>
        <v>0</v>
      </c>
    </row>
    <row r="24" spans="1:9" x14ac:dyDescent="0.25">
      <c r="A24" s="8" t="s">
        <v>33</v>
      </c>
      <c r="B24" s="9"/>
      <c r="C24" s="10"/>
      <c r="D24" s="11"/>
      <c r="E24" s="11"/>
      <c r="F24" s="11"/>
      <c r="G24" s="11"/>
      <c r="H24" s="25">
        <f t="shared" si="1"/>
        <v>0</v>
      </c>
      <c r="I24" s="12">
        <f t="shared" si="0"/>
        <v>0</v>
      </c>
    </row>
    <row r="25" spans="1:9" x14ac:dyDescent="0.25">
      <c r="A25" s="8" t="s">
        <v>34</v>
      </c>
      <c r="B25" s="9"/>
      <c r="C25" s="10"/>
      <c r="D25" s="11"/>
      <c r="E25" s="11"/>
      <c r="F25" s="11"/>
      <c r="G25" s="11"/>
      <c r="H25" s="25">
        <f t="shared" si="1"/>
        <v>0</v>
      </c>
      <c r="I25" s="12">
        <f t="shared" si="0"/>
        <v>0</v>
      </c>
    </row>
    <row r="26" spans="1:9" x14ac:dyDescent="0.25">
      <c r="A26" s="8" t="s">
        <v>35</v>
      </c>
      <c r="B26" s="9"/>
      <c r="C26" s="10"/>
      <c r="D26" s="11"/>
      <c r="E26" s="11"/>
      <c r="F26" s="11"/>
      <c r="G26" s="11"/>
      <c r="H26" s="25">
        <f t="shared" si="1"/>
        <v>0</v>
      </c>
      <c r="I26" s="12">
        <f t="shared" si="0"/>
        <v>0</v>
      </c>
    </row>
    <row r="27" spans="1:9" x14ac:dyDescent="0.25">
      <c r="A27" s="8" t="s">
        <v>36</v>
      </c>
      <c r="B27" s="9"/>
      <c r="C27" s="10"/>
      <c r="D27" s="11"/>
      <c r="E27" s="11"/>
      <c r="F27" s="11"/>
      <c r="G27" s="11"/>
      <c r="H27" s="25">
        <f t="shared" si="1"/>
        <v>0</v>
      </c>
      <c r="I27" s="12">
        <f t="shared" si="0"/>
        <v>0</v>
      </c>
    </row>
    <row r="28" spans="1:9" x14ac:dyDescent="0.25">
      <c r="A28" s="8" t="s">
        <v>37</v>
      </c>
      <c r="B28" s="9"/>
      <c r="C28" s="10"/>
      <c r="D28" s="11"/>
      <c r="E28" s="11"/>
      <c r="F28" s="11"/>
      <c r="G28" s="11"/>
      <c r="H28" s="25">
        <f t="shared" si="1"/>
        <v>0</v>
      </c>
      <c r="I28" s="12">
        <f t="shared" si="0"/>
        <v>0</v>
      </c>
    </row>
    <row r="29" spans="1:9" x14ac:dyDescent="0.25">
      <c r="A29" s="8" t="s">
        <v>38</v>
      </c>
      <c r="B29" s="9"/>
      <c r="C29" s="10"/>
      <c r="D29" s="11"/>
      <c r="E29" s="11"/>
      <c r="F29" s="11"/>
      <c r="G29" s="11"/>
      <c r="H29" s="25">
        <f t="shared" si="1"/>
        <v>0</v>
      </c>
      <c r="I29" s="12">
        <f t="shared" si="0"/>
        <v>0</v>
      </c>
    </row>
    <row r="30" spans="1:9" x14ac:dyDescent="0.25">
      <c r="A30" s="8" t="s">
        <v>39</v>
      </c>
      <c r="B30" s="9">
        <v>106.33</v>
      </c>
      <c r="C30" s="10">
        <v>85.06</v>
      </c>
      <c r="D30" s="11">
        <v>192.45</v>
      </c>
      <c r="E30" s="11">
        <v>13.82</v>
      </c>
      <c r="F30" s="11">
        <v>13.82</v>
      </c>
      <c r="G30" s="11">
        <v>13.82</v>
      </c>
      <c r="H30" s="25">
        <f t="shared" si="1"/>
        <v>233.90999999999997</v>
      </c>
      <c r="I30" s="12">
        <f t="shared" si="0"/>
        <v>425.29999999999995</v>
      </c>
    </row>
    <row r="31" spans="1:9" x14ac:dyDescent="0.25">
      <c r="A31" s="8" t="s">
        <v>40</v>
      </c>
      <c r="B31" s="9"/>
      <c r="C31" s="10"/>
      <c r="D31" s="11"/>
      <c r="E31" s="11"/>
      <c r="F31" s="11"/>
      <c r="G31" s="11"/>
      <c r="H31" s="25">
        <f t="shared" si="1"/>
        <v>0</v>
      </c>
      <c r="I31" s="12">
        <f t="shared" si="0"/>
        <v>0</v>
      </c>
    </row>
    <row r="32" spans="1:9" x14ac:dyDescent="0.25">
      <c r="A32" s="8" t="s">
        <v>41</v>
      </c>
      <c r="B32" s="9"/>
      <c r="C32" s="10"/>
      <c r="D32" s="11"/>
      <c r="E32" s="11"/>
      <c r="F32" s="11"/>
      <c r="G32" s="11"/>
      <c r="H32" s="25">
        <f t="shared" si="1"/>
        <v>0</v>
      </c>
      <c r="I32" s="12">
        <f t="shared" si="0"/>
        <v>0</v>
      </c>
    </row>
    <row r="33" spans="1:9" x14ac:dyDescent="0.25">
      <c r="A33" s="8" t="s">
        <v>42</v>
      </c>
      <c r="B33" s="9">
        <v>65</v>
      </c>
      <c r="C33" s="10">
        <v>52</v>
      </c>
      <c r="D33" s="11">
        <v>117.65</v>
      </c>
      <c r="E33" s="11">
        <v>8.4499999999999993</v>
      </c>
      <c r="F33" s="11">
        <v>8.4499999999999993</v>
      </c>
      <c r="G33" s="11">
        <v>8.4499999999999993</v>
      </c>
      <c r="H33" s="25">
        <f t="shared" si="1"/>
        <v>143</v>
      </c>
      <c r="I33" s="12">
        <f t="shared" si="0"/>
        <v>260</v>
      </c>
    </row>
    <row r="34" spans="1:9" x14ac:dyDescent="0.25">
      <c r="A34" s="8" t="s">
        <v>43</v>
      </c>
      <c r="B34" s="9"/>
      <c r="C34" s="10"/>
      <c r="D34" s="11"/>
      <c r="E34" s="11"/>
      <c r="F34" s="11"/>
      <c r="G34" s="11"/>
      <c r="H34" s="25">
        <f t="shared" si="1"/>
        <v>0</v>
      </c>
      <c r="I34" s="12">
        <f t="shared" si="0"/>
        <v>0</v>
      </c>
    </row>
    <row r="35" spans="1:9" x14ac:dyDescent="0.25">
      <c r="A35" s="8" t="s">
        <v>44</v>
      </c>
      <c r="B35" s="9">
        <v>710.25</v>
      </c>
      <c r="C35" s="10">
        <v>568.20000000000005</v>
      </c>
      <c r="D35" s="11">
        <v>1285.56</v>
      </c>
      <c r="E35" s="11">
        <v>92.33</v>
      </c>
      <c r="F35" s="11">
        <v>92.33</v>
      </c>
      <c r="G35" s="11">
        <v>92.33</v>
      </c>
      <c r="H35" s="25">
        <f t="shared" si="1"/>
        <v>1562.5499999999997</v>
      </c>
      <c r="I35" s="12">
        <f t="shared" si="0"/>
        <v>2841</v>
      </c>
    </row>
    <row r="36" spans="1:9" x14ac:dyDescent="0.25">
      <c r="A36" s="8" t="s">
        <v>45</v>
      </c>
      <c r="B36" s="9"/>
      <c r="C36" s="10"/>
      <c r="D36" s="11"/>
      <c r="E36" s="11"/>
      <c r="F36" s="11"/>
      <c r="G36" s="11"/>
      <c r="H36" s="25">
        <f t="shared" si="1"/>
        <v>0</v>
      </c>
      <c r="I36" s="12">
        <f t="shared" si="0"/>
        <v>0</v>
      </c>
    </row>
    <row r="37" spans="1:9" x14ac:dyDescent="0.25">
      <c r="A37" s="8" t="s">
        <v>46</v>
      </c>
      <c r="B37" s="9"/>
      <c r="C37" s="10"/>
      <c r="D37" s="11"/>
      <c r="E37" s="11"/>
      <c r="F37" s="11"/>
      <c r="G37" s="11"/>
      <c r="H37" s="25">
        <f t="shared" si="1"/>
        <v>0</v>
      </c>
      <c r="I37" s="12">
        <f t="shared" si="0"/>
        <v>0</v>
      </c>
    </row>
    <row r="38" spans="1:9" x14ac:dyDescent="0.25">
      <c r="A38" s="8" t="s">
        <v>47</v>
      </c>
      <c r="B38" s="9">
        <v>426.06</v>
      </c>
      <c r="C38" s="10">
        <v>340.84</v>
      </c>
      <c r="D38" s="11">
        <v>771.15</v>
      </c>
      <c r="E38" s="11">
        <v>55.39</v>
      </c>
      <c r="F38" s="11">
        <v>55.39</v>
      </c>
      <c r="G38" s="11">
        <v>55.39</v>
      </c>
      <c r="H38" s="25">
        <f t="shared" si="1"/>
        <v>937.31999999999994</v>
      </c>
      <c r="I38" s="12">
        <f t="shared" si="0"/>
        <v>1704.2200000000003</v>
      </c>
    </row>
    <row r="39" spans="1:9" x14ac:dyDescent="0.25">
      <c r="A39" s="8" t="s">
        <v>48</v>
      </c>
      <c r="B39" s="9"/>
      <c r="C39" s="10"/>
      <c r="D39" s="11"/>
      <c r="E39" s="11"/>
      <c r="F39" s="11"/>
      <c r="G39" s="11"/>
      <c r="H39" s="25">
        <f t="shared" si="1"/>
        <v>0</v>
      </c>
      <c r="I39" s="12">
        <f t="shared" si="0"/>
        <v>0</v>
      </c>
    </row>
    <row r="40" spans="1:9" x14ac:dyDescent="0.25">
      <c r="A40" s="8" t="s">
        <v>49</v>
      </c>
      <c r="B40" s="9">
        <v>249.64</v>
      </c>
      <c r="C40" s="10">
        <v>199.71</v>
      </c>
      <c r="D40" s="11">
        <v>451.84</v>
      </c>
      <c r="E40" s="11">
        <v>32.450000000000003</v>
      </c>
      <c r="F40" s="11">
        <v>32.450000000000003</v>
      </c>
      <c r="G40" s="11">
        <v>32.450000000000003</v>
      </c>
      <c r="H40" s="25">
        <f t="shared" si="1"/>
        <v>549.19000000000005</v>
      </c>
      <c r="I40" s="12">
        <f t="shared" si="0"/>
        <v>998.54000000000019</v>
      </c>
    </row>
    <row r="41" spans="1:9" x14ac:dyDescent="0.25">
      <c r="A41" s="8" t="s">
        <v>50</v>
      </c>
      <c r="B41" s="9"/>
      <c r="C41" s="10"/>
      <c r="D41" s="11"/>
      <c r="E41" s="11"/>
      <c r="F41" s="11"/>
      <c r="G41" s="11"/>
      <c r="H41" s="25">
        <f t="shared" si="1"/>
        <v>0</v>
      </c>
      <c r="I41" s="12">
        <f t="shared" si="0"/>
        <v>0</v>
      </c>
    </row>
    <row r="42" spans="1:9" x14ac:dyDescent="0.25">
      <c r="A42" s="8" t="s">
        <v>51</v>
      </c>
      <c r="B42" s="9"/>
      <c r="C42" s="10"/>
      <c r="D42" s="11"/>
      <c r="E42" s="11"/>
      <c r="F42" s="11"/>
      <c r="G42" s="11"/>
      <c r="H42" s="25">
        <f t="shared" si="1"/>
        <v>0</v>
      </c>
      <c r="I42" s="12">
        <f t="shared" si="0"/>
        <v>0</v>
      </c>
    </row>
    <row r="43" spans="1:9" x14ac:dyDescent="0.25">
      <c r="A43" s="8" t="s">
        <v>52</v>
      </c>
      <c r="B43" s="9">
        <v>137.30000000000001</v>
      </c>
      <c r="C43" s="10">
        <v>109.84</v>
      </c>
      <c r="D43" s="11">
        <v>248.51</v>
      </c>
      <c r="E43" s="11">
        <v>17.850000000000001</v>
      </c>
      <c r="F43" s="11">
        <v>17.850000000000001</v>
      </c>
      <c r="G43" s="11">
        <v>17.850000000000001</v>
      </c>
      <c r="H43" s="25">
        <f t="shared" si="1"/>
        <v>302.06000000000006</v>
      </c>
      <c r="I43" s="12">
        <f t="shared" si="0"/>
        <v>549.20000000000005</v>
      </c>
    </row>
    <row r="44" spans="1:9" x14ac:dyDescent="0.25">
      <c r="A44" s="8" t="s">
        <v>53</v>
      </c>
      <c r="B44" s="9"/>
      <c r="C44" s="10"/>
      <c r="D44" s="11"/>
      <c r="E44" s="11"/>
      <c r="F44" s="11"/>
      <c r="G44" s="11"/>
      <c r="H44" s="25">
        <f t="shared" si="1"/>
        <v>0</v>
      </c>
      <c r="I44" s="12">
        <f t="shared" si="0"/>
        <v>0</v>
      </c>
    </row>
    <row r="45" spans="1:9" x14ac:dyDescent="0.25">
      <c r="A45" s="8" t="s">
        <v>54</v>
      </c>
      <c r="B45" s="9"/>
      <c r="C45" s="10"/>
      <c r="D45" s="11"/>
      <c r="E45" s="11"/>
      <c r="F45" s="11"/>
      <c r="G45" s="11"/>
      <c r="H45" s="25">
        <f t="shared" si="1"/>
        <v>0</v>
      </c>
      <c r="I45" s="12">
        <f t="shared" si="0"/>
        <v>0</v>
      </c>
    </row>
    <row r="46" spans="1:9" x14ac:dyDescent="0.25">
      <c r="A46" s="8" t="s">
        <v>55</v>
      </c>
      <c r="B46" s="9">
        <v>198.73</v>
      </c>
      <c r="C46" s="10">
        <v>158.97999999999999</v>
      </c>
      <c r="D46" s="11">
        <v>359.7</v>
      </c>
      <c r="E46" s="11">
        <v>25.83</v>
      </c>
      <c r="F46" s="11">
        <v>25.83</v>
      </c>
      <c r="G46" s="11">
        <v>25.83</v>
      </c>
      <c r="H46" s="25">
        <f t="shared" si="1"/>
        <v>437.18999999999994</v>
      </c>
      <c r="I46" s="12">
        <f t="shared" si="0"/>
        <v>794.90000000000009</v>
      </c>
    </row>
    <row r="47" spans="1:9" x14ac:dyDescent="0.25">
      <c r="A47" s="8" t="s">
        <v>56</v>
      </c>
      <c r="B47" s="9"/>
      <c r="C47" s="10"/>
      <c r="D47" s="11"/>
      <c r="E47" s="11"/>
      <c r="F47" s="11"/>
      <c r="G47" s="11"/>
      <c r="H47" s="25">
        <f t="shared" si="1"/>
        <v>0</v>
      </c>
      <c r="I47" s="12">
        <f t="shared" si="0"/>
        <v>0</v>
      </c>
    </row>
    <row r="48" spans="1:9" x14ac:dyDescent="0.25">
      <c r="A48" s="8" t="s">
        <v>57</v>
      </c>
      <c r="B48" s="9"/>
      <c r="C48" s="10"/>
      <c r="D48" s="13"/>
      <c r="E48" s="13"/>
      <c r="F48" s="13"/>
      <c r="G48" s="13"/>
      <c r="H48" s="25">
        <f t="shared" si="1"/>
        <v>0</v>
      </c>
      <c r="I48" s="12">
        <f t="shared" si="0"/>
        <v>0</v>
      </c>
    </row>
    <row r="49" spans="1:9" x14ac:dyDescent="0.25">
      <c r="A49" s="8" t="s">
        <v>58</v>
      </c>
      <c r="B49" s="9"/>
      <c r="C49" s="10"/>
      <c r="D49" s="11"/>
      <c r="E49" s="11"/>
      <c r="F49" s="11"/>
      <c r="G49" s="11"/>
      <c r="H49" s="25">
        <f t="shared" si="1"/>
        <v>0</v>
      </c>
      <c r="I49" s="12">
        <f t="shared" si="0"/>
        <v>0</v>
      </c>
    </row>
    <row r="50" spans="1:9" x14ac:dyDescent="0.25">
      <c r="A50" s="8" t="s">
        <v>59</v>
      </c>
      <c r="B50" s="9"/>
      <c r="C50" s="10"/>
      <c r="D50" s="11"/>
      <c r="E50" s="11"/>
      <c r="F50" s="11"/>
      <c r="G50" s="11"/>
      <c r="H50" s="25">
        <f t="shared" si="1"/>
        <v>0</v>
      </c>
      <c r="I50" s="12">
        <f t="shared" si="0"/>
        <v>0</v>
      </c>
    </row>
    <row r="51" spans="1:9" x14ac:dyDescent="0.25">
      <c r="A51" s="8" t="s">
        <v>60</v>
      </c>
      <c r="B51" s="9"/>
      <c r="C51" s="10"/>
      <c r="D51" s="11"/>
      <c r="E51" s="11"/>
      <c r="F51" s="11"/>
      <c r="G51" s="11"/>
      <c r="H51" s="25">
        <f t="shared" si="1"/>
        <v>0</v>
      </c>
      <c r="I51" s="12">
        <f t="shared" si="0"/>
        <v>0</v>
      </c>
    </row>
    <row r="52" spans="1:9" x14ac:dyDescent="0.25">
      <c r="A52" s="8" t="s">
        <v>61</v>
      </c>
      <c r="B52" s="9"/>
      <c r="C52" s="10"/>
      <c r="D52" s="11"/>
      <c r="E52" s="11"/>
      <c r="F52" s="11"/>
      <c r="G52" s="11"/>
      <c r="H52" s="25">
        <f t="shared" si="1"/>
        <v>0</v>
      </c>
      <c r="I52" s="12">
        <f t="shared" si="0"/>
        <v>0</v>
      </c>
    </row>
    <row r="53" spans="1:9" x14ac:dyDescent="0.25">
      <c r="A53" s="8" t="s">
        <v>62</v>
      </c>
      <c r="B53" s="9"/>
      <c r="C53" s="10"/>
      <c r="D53" s="11"/>
      <c r="E53" s="11"/>
      <c r="F53" s="11"/>
      <c r="G53" s="11"/>
      <c r="H53" s="25">
        <f t="shared" si="1"/>
        <v>0</v>
      </c>
      <c r="I53" s="12">
        <f t="shared" si="0"/>
        <v>0</v>
      </c>
    </row>
    <row r="54" spans="1:9" x14ac:dyDescent="0.25">
      <c r="A54" s="8" t="s">
        <v>63</v>
      </c>
      <c r="B54" s="9"/>
      <c r="C54" s="10"/>
      <c r="D54" s="11"/>
      <c r="E54" s="11"/>
      <c r="F54" s="11"/>
      <c r="G54" s="11"/>
      <c r="H54" s="25">
        <f t="shared" si="1"/>
        <v>0</v>
      </c>
      <c r="I54" s="12">
        <f t="shared" si="0"/>
        <v>0</v>
      </c>
    </row>
    <row r="55" spans="1:9" hidden="1" x14ac:dyDescent="0.25">
      <c r="A55" s="8" t="s">
        <v>64</v>
      </c>
      <c r="B55" s="9"/>
      <c r="C55" s="10"/>
      <c r="D55" s="11"/>
      <c r="E55" s="11"/>
      <c r="F55" s="11"/>
      <c r="G55" s="11"/>
      <c r="H55" s="25">
        <f t="shared" si="1"/>
        <v>0</v>
      </c>
      <c r="I55" s="12">
        <f t="shared" si="0"/>
        <v>0</v>
      </c>
    </row>
    <row r="56" spans="1:9" x14ac:dyDescent="0.25">
      <c r="A56" s="8" t="s">
        <v>65</v>
      </c>
      <c r="B56" s="9">
        <v>102</v>
      </c>
      <c r="C56" s="10">
        <v>81.599999999999994</v>
      </c>
      <c r="D56" s="11">
        <v>184.62</v>
      </c>
      <c r="E56" s="11">
        <v>13.26</v>
      </c>
      <c r="F56" s="11">
        <v>13.26</v>
      </c>
      <c r="G56" s="11">
        <v>13.26</v>
      </c>
      <c r="H56" s="25">
        <f t="shared" si="1"/>
        <v>224.39999999999998</v>
      </c>
      <c r="I56" s="12">
        <f t="shared" si="0"/>
        <v>408</v>
      </c>
    </row>
    <row r="57" spans="1:9" x14ac:dyDescent="0.25">
      <c r="A57" s="8" t="s">
        <v>66</v>
      </c>
      <c r="B57" s="9"/>
      <c r="C57" s="10"/>
      <c r="D57" s="11"/>
      <c r="E57" s="11"/>
      <c r="F57" s="11"/>
      <c r="G57" s="11"/>
      <c r="H57" s="25">
        <f t="shared" si="1"/>
        <v>0</v>
      </c>
      <c r="I57" s="12">
        <f t="shared" si="0"/>
        <v>0</v>
      </c>
    </row>
    <row r="58" spans="1:9" x14ac:dyDescent="0.25">
      <c r="A58" s="8" t="s">
        <v>67</v>
      </c>
      <c r="B58" s="9"/>
      <c r="C58" s="10"/>
      <c r="D58" s="11"/>
      <c r="E58" s="11"/>
      <c r="F58" s="11"/>
      <c r="G58" s="11"/>
      <c r="H58" s="25">
        <f t="shared" si="1"/>
        <v>0</v>
      </c>
      <c r="I58" s="12">
        <f t="shared" si="0"/>
        <v>0</v>
      </c>
    </row>
    <row r="59" spans="1:9" x14ac:dyDescent="0.25">
      <c r="A59" s="8" t="s">
        <v>68</v>
      </c>
      <c r="B59" s="9"/>
      <c r="C59" s="10"/>
      <c r="D59" s="11"/>
      <c r="E59" s="11"/>
      <c r="F59" s="11"/>
      <c r="G59" s="11"/>
      <c r="H59" s="25">
        <f t="shared" si="1"/>
        <v>0</v>
      </c>
      <c r="I59" s="12">
        <f t="shared" si="0"/>
        <v>0</v>
      </c>
    </row>
    <row r="60" spans="1:9" x14ac:dyDescent="0.25">
      <c r="A60" s="8" t="s">
        <v>69</v>
      </c>
      <c r="B60" s="9">
        <v>2425</v>
      </c>
      <c r="C60" s="10">
        <v>1940</v>
      </c>
      <c r="D60" s="11">
        <v>4389.25</v>
      </c>
      <c r="E60" s="11">
        <v>315.25</v>
      </c>
      <c r="F60" s="11">
        <v>315.25</v>
      </c>
      <c r="G60" s="11">
        <v>315.25</v>
      </c>
      <c r="H60" s="25">
        <f t="shared" si="1"/>
        <v>5335</v>
      </c>
      <c r="I60" s="12">
        <f t="shared" si="0"/>
        <v>9700</v>
      </c>
    </row>
    <row r="61" spans="1:9" x14ac:dyDescent="0.25">
      <c r="A61" s="8" t="s">
        <v>70</v>
      </c>
      <c r="B61" s="9">
        <v>302.91000000000003</v>
      </c>
      <c r="C61" s="10">
        <v>242.32</v>
      </c>
      <c r="D61" s="11">
        <v>548.28</v>
      </c>
      <c r="E61" s="11">
        <v>39.369999999999997</v>
      </c>
      <c r="F61" s="11">
        <v>39.369999999999997</v>
      </c>
      <c r="G61" s="11">
        <v>39.369999999999997</v>
      </c>
      <c r="H61" s="25">
        <f t="shared" si="1"/>
        <v>666.39</v>
      </c>
      <c r="I61" s="12">
        <f t="shared" si="0"/>
        <v>1211.6199999999997</v>
      </c>
    </row>
    <row r="62" spans="1:9" hidden="1" x14ac:dyDescent="0.25">
      <c r="A62" s="8" t="s">
        <v>71</v>
      </c>
      <c r="B62" s="9"/>
      <c r="C62" s="10"/>
      <c r="D62" s="11"/>
      <c r="E62" s="11"/>
      <c r="F62" s="11"/>
      <c r="G62" s="11"/>
      <c r="H62" s="25">
        <f t="shared" si="1"/>
        <v>0</v>
      </c>
      <c r="I62" s="12">
        <f t="shared" si="0"/>
        <v>0</v>
      </c>
    </row>
    <row r="63" spans="1:9" x14ac:dyDescent="0.25">
      <c r="A63" s="8" t="s">
        <v>72</v>
      </c>
      <c r="B63" s="9">
        <v>12.5</v>
      </c>
      <c r="C63" s="10">
        <v>10</v>
      </c>
      <c r="D63" s="11">
        <v>22.64</v>
      </c>
      <c r="E63" s="11">
        <v>1.62</v>
      </c>
      <c r="F63" s="11">
        <v>1.62</v>
      </c>
      <c r="G63" s="11">
        <v>1.62</v>
      </c>
      <c r="H63" s="25">
        <f t="shared" si="1"/>
        <v>27.500000000000004</v>
      </c>
      <c r="I63" s="12">
        <f t="shared" si="0"/>
        <v>49.999999999999993</v>
      </c>
    </row>
    <row r="64" spans="1:9" hidden="1" x14ac:dyDescent="0.25">
      <c r="A64" s="8" t="s">
        <v>73</v>
      </c>
      <c r="B64" s="9"/>
      <c r="C64" s="10"/>
      <c r="D64" s="11"/>
      <c r="E64" s="11"/>
      <c r="F64" s="11"/>
      <c r="G64" s="11"/>
      <c r="H64" s="25">
        <f t="shared" si="1"/>
        <v>0</v>
      </c>
      <c r="I64" s="12">
        <f t="shared" si="0"/>
        <v>0</v>
      </c>
    </row>
    <row r="65" spans="1:9" x14ac:dyDescent="0.25">
      <c r="A65" s="8" t="s">
        <v>74</v>
      </c>
      <c r="B65" s="9">
        <v>655</v>
      </c>
      <c r="C65" s="10">
        <v>524</v>
      </c>
      <c r="D65" s="11">
        <v>1185.55</v>
      </c>
      <c r="E65" s="11">
        <v>85.15</v>
      </c>
      <c r="F65" s="11">
        <v>85.15</v>
      </c>
      <c r="G65" s="11">
        <v>85.15</v>
      </c>
      <c r="H65" s="25">
        <f t="shared" si="1"/>
        <v>1441.0000000000002</v>
      </c>
      <c r="I65" s="12">
        <f t="shared" si="0"/>
        <v>2620.0000000000005</v>
      </c>
    </row>
    <row r="66" spans="1:9" x14ac:dyDescent="0.25">
      <c r="A66" s="8" t="s">
        <v>75</v>
      </c>
      <c r="B66" s="9">
        <v>298.14999999999998</v>
      </c>
      <c r="C66" s="10">
        <v>238.52</v>
      </c>
      <c r="D66" s="11">
        <v>539.64</v>
      </c>
      <c r="E66" s="11">
        <v>38.76</v>
      </c>
      <c r="F66" s="11">
        <v>38.76</v>
      </c>
      <c r="G66" s="11">
        <v>38.76</v>
      </c>
      <c r="H66" s="25">
        <f t="shared" si="1"/>
        <v>655.92</v>
      </c>
      <c r="I66" s="12">
        <f t="shared" si="0"/>
        <v>1192.5899999999999</v>
      </c>
    </row>
    <row r="67" spans="1:9" x14ac:dyDescent="0.25">
      <c r="A67" s="8" t="s">
        <v>76</v>
      </c>
      <c r="B67" s="9">
        <v>670.32</v>
      </c>
      <c r="C67" s="10"/>
      <c r="D67" s="11">
        <v>1213.23</v>
      </c>
      <c r="E67" s="11">
        <v>87.16</v>
      </c>
      <c r="F67" s="11">
        <v>87.16</v>
      </c>
      <c r="G67" s="11">
        <v>87.16</v>
      </c>
      <c r="H67" s="25">
        <f t="shared" si="1"/>
        <v>1474.7100000000003</v>
      </c>
      <c r="I67" s="12">
        <f t="shared" si="0"/>
        <v>2145.0300000000002</v>
      </c>
    </row>
    <row r="68" spans="1:9" x14ac:dyDescent="0.25">
      <c r="A68" s="8" t="s">
        <v>77</v>
      </c>
      <c r="B68" s="9"/>
      <c r="C68" s="10"/>
      <c r="D68" s="11"/>
      <c r="E68" s="11"/>
      <c r="F68" s="11"/>
      <c r="G68" s="11"/>
      <c r="H68" s="25">
        <f>SUM(D68:G68)</f>
        <v>0</v>
      </c>
      <c r="I68" s="12">
        <f t="shared" si="0"/>
        <v>0</v>
      </c>
    </row>
    <row r="69" spans="1:9" x14ac:dyDescent="0.25">
      <c r="A69" s="8" t="s">
        <v>78</v>
      </c>
      <c r="B69" s="9"/>
      <c r="C69" s="10"/>
      <c r="D69" s="11"/>
      <c r="E69" s="11"/>
      <c r="F69" s="11"/>
      <c r="G69" s="11"/>
      <c r="H69" s="25">
        <f>SUM(D69:G69)</f>
        <v>0</v>
      </c>
      <c r="I69" s="12">
        <f t="shared" si="0"/>
        <v>0</v>
      </c>
    </row>
    <row r="70" spans="1:9" s="5" customFormat="1" x14ac:dyDescent="0.25">
      <c r="A70" s="14" t="s">
        <v>79</v>
      </c>
      <c r="B70" s="22">
        <f t="shared" ref="B70:G70" si="2">SUM(B3:B69)</f>
        <v>7737.1699999999992</v>
      </c>
      <c r="C70" s="23">
        <f t="shared" si="2"/>
        <v>5653.4500000000007</v>
      </c>
      <c r="D70" s="24">
        <f t="shared" si="2"/>
        <v>14004.189999999997</v>
      </c>
      <c r="E70" s="24">
        <f t="shared" si="2"/>
        <v>1005.8299999999999</v>
      </c>
      <c r="F70" s="24">
        <f t="shared" si="2"/>
        <v>1005.8299999999999</v>
      </c>
      <c r="G70" s="24">
        <f t="shared" si="2"/>
        <v>1005.8299999999999</v>
      </c>
      <c r="H70" s="26">
        <f>SUM(D70:G70)</f>
        <v>17021.679999999997</v>
      </c>
      <c r="I70" s="18">
        <f>SUM(B70:G70)</f>
        <v>30412.300000000003</v>
      </c>
    </row>
    <row r="71" spans="1:9" s="5" customFormat="1" x14ac:dyDescent="0.25">
      <c r="A71" s="14"/>
      <c r="B71" s="15"/>
      <c r="C71" s="16"/>
      <c r="D71" s="17"/>
      <c r="E71" s="17"/>
      <c r="F71" s="17"/>
      <c r="G71" s="17"/>
      <c r="H71" s="27"/>
      <c r="I71" s="18"/>
    </row>
    <row r="72" spans="1:9" s="5" customFormat="1" x14ac:dyDescent="0.25">
      <c r="A72" s="14"/>
      <c r="B72" s="15"/>
      <c r="C72" s="16"/>
      <c r="D72" s="17"/>
      <c r="E72" s="17"/>
      <c r="F72" s="17"/>
      <c r="G72" s="17"/>
      <c r="H72" s="27"/>
      <c r="I72" s="18"/>
    </row>
    <row r="73" spans="1:9" x14ac:dyDescent="0.25">
      <c r="A73" s="8"/>
      <c r="B73" s="12"/>
      <c r="C73" s="12"/>
      <c r="D73" s="12"/>
      <c r="E73" s="12"/>
      <c r="F73" s="12"/>
      <c r="G73" s="12"/>
      <c r="H73" s="12"/>
      <c r="I73" s="12"/>
    </row>
    <row r="74" spans="1:9" x14ac:dyDescent="0.25">
      <c r="A74" s="19" t="s">
        <v>104</v>
      </c>
      <c r="B74" s="20"/>
      <c r="C74" s="20"/>
      <c r="D74" s="20"/>
      <c r="E74" s="20"/>
      <c r="F74" s="20"/>
      <c r="G74" s="20"/>
      <c r="H74" s="20"/>
      <c r="I74" s="20"/>
    </row>
    <row r="75" spans="1:9" x14ac:dyDescent="0.25">
      <c r="A75" s="8" t="s">
        <v>83</v>
      </c>
      <c r="B75" s="12">
        <v>207.44</v>
      </c>
      <c r="C75" s="12">
        <v>207.44</v>
      </c>
      <c r="D75" s="12">
        <v>417.21</v>
      </c>
      <c r="E75" s="12">
        <v>29.97</v>
      </c>
      <c r="F75" s="12">
        <v>29.97</v>
      </c>
      <c r="G75" s="12">
        <v>29.97</v>
      </c>
      <c r="H75" s="12">
        <f>SUM(D75:G75)</f>
        <v>507.12</v>
      </c>
      <c r="I75" s="12">
        <f>SUM(B75:G75)</f>
        <v>922</v>
      </c>
    </row>
    <row r="76" spans="1:9" x14ac:dyDescent="0.25">
      <c r="A76" s="8" t="s">
        <v>63</v>
      </c>
      <c r="B76" s="12">
        <v>21.03</v>
      </c>
      <c r="C76" s="12">
        <v>21.03</v>
      </c>
      <c r="D76" s="12">
        <v>42.29</v>
      </c>
      <c r="E76" s="12">
        <v>3.04</v>
      </c>
      <c r="F76" s="12">
        <v>3.04</v>
      </c>
      <c r="G76" s="12">
        <v>3.04</v>
      </c>
      <c r="H76" s="12">
        <f>SUM(D76:G76)</f>
        <v>51.41</v>
      </c>
      <c r="I76" s="12">
        <f>SUM(B76:G76)</f>
        <v>93.470000000000013</v>
      </c>
    </row>
    <row r="77" spans="1:9" x14ac:dyDescent="0.25">
      <c r="A77" s="8" t="s">
        <v>42</v>
      </c>
      <c r="B77" s="12">
        <v>65.239999999999995</v>
      </c>
      <c r="C77" s="12">
        <v>65.239999999999995</v>
      </c>
      <c r="D77" s="12">
        <v>131.22999999999999</v>
      </c>
      <c r="E77" s="12">
        <v>9.43</v>
      </c>
      <c r="F77" s="12">
        <v>9.43</v>
      </c>
      <c r="G77" s="12">
        <v>9.43</v>
      </c>
      <c r="H77" s="12">
        <f>SUM(D77:G77)</f>
        <v>159.52000000000001</v>
      </c>
      <c r="I77" s="12">
        <f>SUM(B77:G77)</f>
        <v>290</v>
      </c>
    </row>
    <row r="78" spans="1:9" x14ac:dyDescent="0.25">
      <c r="A78" s="8"/>
      <c r="B78" s="12"/>
      <c r="C78" s="12"/>
      <c r="D78" s="12"/>
      <c r="E78" s="12"/>
      <c r="F78" s="12"/>
      <c r="G78" s="12"/>
      <c r="H78" s="12">
        <f>SUM(D78:G78)</f>
        <v>0</v>
      </c>
      <c r="I78" s="12">
        <f>SUM(B78:G78)</f>
        <v>0</v>
      </c>
    </row>
    <row r="79" spans="1:9" x14ac:dyDescent="0.25">
      <c r="A79" s="8" t="s">
        <v>81</v>
      </c>
      <c r="B79" s="12">
        <f t="shared" ref="B79:G79" si="3">SUM(B75:B78)</f>
        <v>293.70999999999998</v>
      </c>
      <c r="C79" s="12">
        <f t="shared" si="3"/>
        <v>293.70999999999998</v>
      </c>
      <c r="D79" s="12">
        <f t="shared" si="3"/>
        <v>590.73</v>
      </c>
      <c r="E79" s="12">
        <f t="shared" si="3"/>
        <v>42.44</v>
      </c>
      <c r="F79" s="12">
        <f t="shared" si="3"/>
        <v>42.44</v>
      </c>
      <c r="G79" s="12">
        <f t="shared" si="3"/>
        <v>42.44</v>
      </c>
      <c r="H79" s="12">
        <f>SUM(D79:G79)</f>
        <v>718.05000000000018</v>
      </c>
      <c r="I79" s="12">
        <f>SUM(B79:G79)</f>
        <v>1305.4700000000003</v>
      </c>
    </row>
    <row r="80" spans="1:9" x14ac:dyDescent="0.25">
      <c r="A80" s="8" t="s">
        <v>82</v>
      </c>
      <c r="B80" s="12">
        <f t="shared" ref="B80:G80" si="4">B70+B79</f>
        <v>8030.8799999999992</v>
      </c>
      <c r="C80" s="12">
        <f t="shared" si="4"/>
        <v>5947.1600000000008</v>
      </c>
      <c r="D80" s="12">
        <f t="shared" si="4"/>
        <v>14594.919999999996</v>
      </c>
      <c r="E80" s="12">
        <f t="shared" si="4"/>
        <v>1048.27</v>
      </c>
      <c r="F80" s="12">
        <f t="shared" si="4"/>
        <v>1048.27</v>
      </c>
      <c r="G80" s="12">
        <f t="shared" si="4"/>
        <v>1048.27</v>
      </c>
      <c r="H80" s="12">
        <f>H70+H79</f>
        <v>17739.729999999996</v>
      </c>
      <c r="I80" s="12">
        <f>I70+I79</f>
        <v>31717.770000000004</v>
      </c>
    </row>
  </sheetData>
  <printOptions horizontalCentered="1"/>
  <pageMargins left="0.75" right="0.75" top="0.75" bottom="1" header="0.5" footer="0.5"/>
  <pageSetup scale="5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8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77" sqref="L77"/>
    </sheetView>
  </sheetViews>
  <sheetFormatPr defaultColWidth="9.140625" defaultRowHeight="15.75" x14ac:dyDescent="0.25"/>
  <cols>
    <col min="1" max="1" width="42.7109375" style="1" customWidth="1"/>
    <col min="2" max="2" width="15" style="2" customWidth="1"/>
    <col min="3" max="3" width="13.85546875" style="2" customWidth="1"/>
    <col min="4" max="4" width="14" style="2" bestFit="1" customWidth="1"/>
    <col min="5" max="7" width="12.7109375" style="2" bestFit="1" customWidth="1"/>
    <col min="8" max="8" width="12.7109375" style="2" customWidth="1"/>
    <col min="9" max="9" width="14" style="2" customWidth="1"/>
    <col min="10" max="10" width="9.140625" style="1"/>
    <col min="11" max="12" width="12.7109375" style="1" bestFit="1" customWidth="1"/>
    <col min="13" max="16384" width="9.140625" style="1"/>
  </cols>
  <sheetData>
    <row r="1" spans="1:9" x14ac:dyDescent="0.25">
      <c r="A1" s="3" t="s">
        <v>89</v>
      </c>
      <c r="B1" s="21" t="s">
        <v>88</v>
      </c>
      <c r="C1" s="4"/>
      <c r="D1" s="4" t="s">
        <v>87</v>
      </c>
      <c r="E1" s="4"/>
      <c r="F1" s="4"/>
      <c r="G1" s="4"/>
      <c r="H1" s="4"/>
      <c r="I1" s="4"/>
    </row>
    <row r="2" spans="1:9" s="6" customFormat="1" ht="63" x14ac:dyDescent="0.25">
      <c r="A2" s="7" t="s">
        <v>3</v>
      </c>
      <c r="B2" s="28" t="s">
        <v>4</v>
      </c>
      <c r="C2" s="29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1" t="s">
        <v>10</v>
      </c>
      <c r="I2" s="32" t="s">
        <v>11</v>
      </c>
    </row>
    <row r="3" spans="1:9" x14ac:dyDescent="0.25">
      <c r="A3" s="8" t="s">
        <v>13</v>
      </c>
      <c r="B3" s="9"/>
      <c r="C3" s="10"/>
      <c r="D3" s="11"/>
      <c r="E3" s="11"/>
      <c r="F3" s="11"/>
      <c r="G3" s="11"/>
      <c r="H3" s="25">
        <f>SUM(D3+E3+F3+G3)</f>
        <v>0</v>
      </c>
      <c r="I3" s="12">
        <f t="shared" ref="I3:I69" si="0">SUM(B3:G3)</f>
        <v>0</v>
      </c>
    </row>
    <row r="4" spans="1:9" x14ac:dyDescent="0.25">
      <c r="A4" s="8" t="s">
        <v>14</v>
      </c>
      <c r="B4" s="9"/>
      <c r="C4" s="10"/>
      <c r="D4" s="11"/>
      <c r="E4" s="11"/>
      <c r="F4" s="11"/>
      <c r="G4" s="11"/>
      <c r="H4" s="25">
        <f>SUM(D4+E4+F4+G4)</f>
        <v>0</v>
      </c>
      <c r="I4" s="12">
        <f t="shared" si="0"/>
        <v>0</v>
      </c>
    </row>
    <row r="5" spans="1:9" x14ac:dyDescent="0.25">
      <c r="A5" s="8" t="s">
        <v>15</v>
      </c>
      <c r="B5" s="9"/>
      <c r="C5" s="10"/>
      <c r="D5" s="11"/>
      <c r="E5" s="11"/>
      <c r="F5" s="11"/>
      <c r="G5" s="11"/>
      <c r="H5" s="25">
        <f>SUM(D5+E5+F5+G5)</f>
        <v>0</v>
      </c>
      <c r="I5" s="12">
        <f t="shared" si="0"/>
        <v>0</v>
      </c>
    </row>
    <row r="6" spans="1:9" x14ac:dyDescent="0.25">
      <c r="A6" s="8" t="s">
        <v>16</v>
      </c>
      <c r="B6" s="9"/>
      <c r="C6" s="10"/>
      <c r="D6" s="11"/>
      <c r="E6" s="11"/>
      <c r="F6" s="11"/>
      <c r="G6" s="11"/>
      <c r="H6" s="25">
        <f>SUM(D6+E6+F6+G6)</f>
        <v>0</v>
      </c>
      <c r="I6" s="12">
        <f t="shared" si="0"/>
        <v>0</v>
      </c>
    </row>
    <row r="7" spans="1:9" x14ac:dyDescent="0.25">
      <c r="A7" s="8" t="s">
        <v>17</v>
      </c>
      <c r="B7" s="9"/>
      <c r="C7" s="10"/>
      <c r="D7" s="11"/>
      <c r="E7" s="11"/>
      <c r="F7" s="11"/>
      <c r="G7" s="11"/>
      <c r="H7" s="25">
        <f>SUM(D7+E7+F7+G7)</f>
        <v>0</v>
      </c>
      <c r="I7" s="12">
        <f t="shared" si="0"/>
        <v>0</v>
      </c>
    </row>
    <row r="8" spans="1:9" x14ac:dyDescent="0.25">
      <c r="A8" s="8" t="s">
        <v>18</v>
      </c>
      <c r="B8" s="9"/>
      <c r="C8" s="10"/>
      <c r="D8" s="11"/>
      <c r="E8" s="11"/>
      <c r="F8" s="11"/>
      <c r="G8" s="11"/>
      <c r="H8" s="25">
        <f t="shared" ref="H8:H68" si="1">SUM(D8+E8+F8+G8)</f>
        <v>0</v>
      </c>
      <c r="I8" s="12">
        <f t="shared" si="0"/>
        <v>0</v>
      </c>
    </row>
    <row r="9" spans="1:9" x14ac:dyDescent="0.25">
      <c r="A9" s="8" t="s">
        <v>19</v>
      </c>
      <c r="B9" s="9">
        <v>527</v>
      </c>
      <c r="C9" s="10"/>
      <c r="D9" s="11">
        <v>954</v>
      </c>
      <c r="E9" s="11">
        <v>69</v>
      </c>
      <c r="F9" s="11">
        <v>69</v>
      </c>
      <c r="G9" s="11">
        <v>69</v>
      </c>
      <c r="H9" s="25">
        <f t="shared" si="1"/>
        <v>1161</v>
      </c>
      <c r="I9" s="12">
        <f t="shared" si="0"/>
        <v>1688</v>
      </c>
    </row>
    <row r="10" spans="1:9" x14ac:dyDescent="0.25">
      <c r="A10" s="8" t="s">
        <v>20</v>
      </c>
      <c r="B10" s="9">
        <v>111.25</v>
      </c>
      <c r="C10" s="10">
        <v>89</v>
      </c>
      <c r="D10" s="11">
        <v>201.37</v>
      </c>
      <c r="E10" s="11">
        <v>14.46</v>
      </c>
      <c r="F10" s="11">
        <v>14.46</v>
      </c>
      <c r="G10" s="11">
        <v>14.46</v>
      </c>
      <c r="H10" s="25">
        <f t="shared" si="1"/>
        <v>244.75000000000003</v>
      </c>
      <c r="I10" s="12">
        <f t="shared" si="0"/>
        <v>444.99999999999994</v>
      </c>
    </row>
    <row r="11" spans="1:9" x14ac:dyDescent="0.25">
      <c r="A11" s="8" t="s">
        <v>21</v>
      </c>
      <c r="B11" s="9"/>
      <c r="C11" s="10"/>
      <c r="D11" s="11"/>
      <c r="E11" s="11"/>
      <c r="F11" s="11"/>
      <c r="G11" s="11"/>
      <c r="H11" s="25">
        <f t="shared" si="1"/>
        <v>0</v>
      </c>
      <c r="I11" s="12">
        <f t="shared" si="0"/>
        <v>0</v>
      </c>
    </row>
    <row r="12" spans="1:9" x14ac:dyDescent="0.25">
      <c r="A12" s="8" t="s">
        <v>22</v>
      </c>
      <c r="B12" s="9"/>
      <c r="C12" s="10"/>
      <c r="D12" s="11"/>
      <c r="E12" s="11"/>
      <c r="F12" s="11"/>
      <c r="G12" s="11"/>
      <c r="H12" s="25">
        <f t="shared" si="1"/>
        <v>0</v>
      </c>
      <c r="I12" s="12">
        <f t="shared" si="0"/>
        <v>0</v>
      </c>
    </row>
    <row r="13" spans="1:9" x14ac:dyDescent="0.25">
      <c r="A13" s="8" t="s">
        <v>23</v>
      </c>
      <c r="B13" s="9"/>
      <c r="C13" s="10"/>
      <c r="D13" s="11"/>
      <c r="E13" s="11"/>
      <c r="F13" s="11"/>
      <c r="G13" s="11"/>
      <c r="H13" s="25">
        <f t="shared" si="1"/>
        <v>0</v>
      </c>
      <c r="I13" s="12">
        <f t="shared" si="0"/>
        <v>0</v>
      </c>
    </row>
    <row r="14" spans="1:9" x14ac:dyDescent="0.25">
      <c r="A14" s="8" t="s">
        <v>24</v>
      </c>
      <c r="B14" s="9">
        <v>1619.41</v>
      </c>
      <c r="C14" s="10">
        <v>615.51</v>
      </c>
      <c r="D14" s="11">
        <v>2931.09</v>
      </c>
      <c r="E14" s="11">
        <v>210.54</v>
      </c>
      <c r="F14" s="11">
        <v>210.54</v>
      </c>
      <c r="G14" s="11">
        <v>210.54</v>
      </c>
      <c r="H14" s="25">
        <f t="shared" si="1"/>
        <v>3562.71</v>
      </c>
      <c r="I14" s="12">
        <f t="shared" si="0"/>
        <v>5797.63</v>
      </c>
    </row>
    <row r="15" spans="1:9" x14ac:dyDescent="0.25">
      <c r="A15" s="8" t="s">
        <v>25</v>
      </c>
      <c r="B15" s="9"/>
      <c r="C15" s="10"/>
      <c r="D15" s="11"/>
      <c r="E15" s="11"/>
      <c r="F15" s="11"/>
      <c r="G15" s="11"/>
      <c r="H15" s="25">
        <f t="shared" si="1"/>
        <v>0</v>
      </c>
      <c r="I15" s="12">
        <f t="shared" si="0"/>
        <v>0</v>
      </c>
    </row>
    <row r="16" spans="1:9" x14ac:dyDescent="0.25">
      <c r="A16" s="8" t="s">
        <v>26</v>
      </c>
      <c r="B16" s="9"/>
      <c r="C16" s="10"/>
      <c r="D16" s="11"/>
      <c r="E16" s="11"/>
      <c r="F16" s="11"/>
      <c r="G16" s="11"/>
      <c r="H16" s="25">
        <f t="shared" si="1"/>
        <v>0</v>
      </c>
      <c r="I16" s="12">
        <f t="shared" si="0"/>
        <v>0</v>
      </c>
    </row>
    <row r="17" spans="1:9" x14ac:dyDescent="0.25">
      <c r="A17" s="8" t="s">
        <v>27</v>
      </c>
      <c r="B17" s="9"/>
      <c r="C17" s="10"/>
      <c r="D17" s="11"/>
      <c r="E17" s="11"/>
      <c r="F17" s="11"/>
      <c r="G17" s="11"/>
      <c r="H17" s="25">
        <f t="shared" si="1"/>
        <v>0</v>
      </c>
      <c r="I17" s="12">
        <f t="shared" si="0"/>
        <v>0</v>
      </c>
    </row>
    <row r="18" spans="1:9" x14ac:dyDescent="0.25">
      <c r="A18" s="8" t="s">
        <v>28</v>
      </c>
      <c r="B18" s="9">
        <v>663.88</v>
      </c>
      <c r="C18" s="10">
        <v>531.1</v>
      </c>
      <c r="D18" s="11">
        <v>1201.6199999999999</v>
      </c>
      <c r="E18" s="11">
        <v>86.3</v>
      </c>
      <c r="F18" s="11">
        <v>86.3</v>
      </c>
      <c r="G18" s="11">
        <v>86.3</v>
      </c>
      <c r="H18" s="25">
        <f t="shared" si="1"/>
        <v>1460.5199999999998</v>
      </c>
      <c r="I18" s="12">
        <f t="shared" si="0"/>
        <v>2655.5000000000005</v>
      </c>
    </row>
    <row r="19" spans="1:9" x14ac:dyDescent="0.25">
      <c r="A19" s="8" t="s">
        <v>29</v>
      </c>
      <c r="B19" s="9">
        <v>377.25</v>
      </c>
      <c r="C19" s="10">
        <v>301.8</v>
      </c>
      <c r="D19" s="11">
        <v>682.83</v>
      </c>
      <c r="E19" s="11">
        <v>49.04</v>
      </c>
      <c r="F19" s="11">
        <v>49.04</v>
      </c>
      <c r="G19" s="11">
        <v>49.04</v>
      </c>
      <c r="H19" s="25">
        <f t="shared" si="1"/>
        <v>829.94999999999993</v>
      </c>
      <c r="I19" s="12">
        <f t="shared" si="0"/>
        <v>1509</v>
      </c>
    </row>
    <row r="20" spans="1:9" x14ac:dyDescent="0.25">
      <c r="A20" s="8" t="s">
        <v>30</v>
      </c>
      <c r="B20" s="9"/>
      <c r="C20" s="10"/>
      <c r="D20" s="11"/>
      <c r="E20" s="11"/>
      <c r="F20" s="11"/>
      <c r="G20" s="11"/>
      <c r="H20" s="25">
        <f t="shared" si="1"/>
        <v>0</v>
      </c>
      <c r="I20" s="12">
        <f t="shared" si="0"/>
        <v>0</v>
      </c>
    </row>
    <row r="21" spans="1:9" x14ac:dyDescent="0.25">
      <c r="A21" s="8" t="s">
        <v>83</v>
      </c>
      <c r="B21" s="9">
        <v>237.16</v>
      </c>
      <c r="C21" s="10">
        <v>189.73</v>
      </c>
      <c r="D21" s="11">
        <v>429.26</v>
      </c>
      <c r="E21" s="11">
        <v>30.83</v>
      </c>
      <c r="F21" s="11">
        <v>30.83</v>
      </c>
      <c r="G21" s="11">
        <v>30.83</v>
      </c>
      <c r="H21" s="25">
        <f t="shared" si="1"/>
        <v>521.75</v>
      </c>
      <c r="I21" s="12">
        <f t="shared" si="0"/>
        <v>948.6400000000001</v>
      </c>
    </row>
    <row r="22" spans="1:9" x14ac:dyDescent="0.25">
      <c r="A22" s="8" t="s">
        <v>31</v>
      </c>
      <c r="B22" s="9"/>
      <c r="C22" s="10"/>
      <c r="D22" s="11"/>
      <c r="E22" s="11"/>
      <c r="F22" s="11"/>
      <c r="G22" s="11"/>
      <c r="H22" s="25">
        <f t="shared" si="1"/>
        <v>0</v>
      </c>
      <c r="I22" s="12">
        <f t="shared" si="0"/>
        <v>0</v>
      </c>
    </row>
    <row r="23" spans="1:9" x14ac:dyDescent="0.25">
      <c r="A23" s="8" t="s">
        <v>32</v>
      </c>
      <c r="B23" s="9"/>
      <c r="C23" s="10"/>
      <c r="D23" s="11"/>
      <c r="E23" s="11"/>
      <c r="F23" s="11"/>
      <c r="G23" s="11"/>
      <c r="H23" s="25">
        <f t="shared" si="1"/>
        <v>0</v>
      </c>
      <c r="I23" s="12">
        <f t="shared" si="0"/>
        <v>0</v>
      </c>
    </row>
    <row r="24" spans="1:9" x14ac:dyDescent="0.25">
      <c r="A24" s="8" t="s">
        <v>33</v>
      </c>
      <c r="B24" s="9"/>
      <c r="C24" s="10"/>
      <c r="D24" s="11"/>
      <c r="E24" s="11"/>
      <c r="F24" s="11"/>
      <c r="G24" s="11"/>
      <c r="H24" s="25">
        <f t="shared" si="1"/>
        <v>0</v>
      </c>
      <c r="I24" s="12">
        <f t="shared" si="0"/>
        <v>0</v>
      </c>
    </row>
    <row r="25" spans="1:9" x14ac:dyDescent="0.25">
      <c r="A25" s="8" t="s">
        <v>34</v>
      </c>
      <c r="B25" s="9"/>
      <c r="C25" s="10"/>
      <c r="D25" s="11"/>
      <c r="E25" s="11"/>
      <c r="F25" s="11"/>
      <c r="G25" s="11"/>
      <c r="H25" s="25">
        <f t="shared" si="1"/>
        <v>0</v>
      </c>
      <c r="I25" s="12">
        <f t="shared" si="0"/>
        <v>0</v>
      </c>
    </row>
    <row r="26" spans="1:9" x14ac:dyDescent="0.25">
      <c r="A26" s="8" t="s">
        <v>35</v>
      </c>
      <c r="B26" s="9"/>
      <c r="C26" s="10"/>
      <c r="D26" s="11"/>
      <c r="E26" s="11"/>
      <c r="F26" s="11"/>
      <c r="G26" s="11"/>
      <c r="H26" s="25">
        <f t="shared" si="1"/>
        <v>0</v>
      </c>
      <c r="I26" s="12">
        <f t="shared" si="0"/>
        <v>0</v>
      </c>
    </row>
    <row r="27" spans="1:9" x14ac:dyDescent="0.25">
      <c r="A27" s="8" t="s">
        <v>36</v>
      </c>
      <c r="B27" s="9"/>
      <c r="C27" s="10"/>
      <c r="D27" s="11"/>
      <c r="E27" s="11"/>
      <c r="F27" s="11"/>
      <c r="G27" s="11"/>
      <c r="H27" s="25">
        <f t="shared" si="1"/>
        <v>0</v>
      </c>
      <c r="I27" s="12">
        <f t="shared" si="0"/>
        <v>0</v>
      </c>
    </row>
    <row r="28" spans="1:9" x14ac:dyDescent="0.25">
      <c r="A28" s="8" t="s">
        <v>37</v>
      </c>
      <c r="B28" s="9"/>
      <c r="C28" s="10"/>
      <c r="D28" s="11"/>
      <c r="E28" s="11"/>
      <c r="F28" s="11"/>
      <c r="G28" s="11"/>
      <c r="H28" s="25">
        <f t="shared" si="1"/>
        <v>0</v>
      </c>
      <c r="I28" s="12">
        <f t="shared" si="0"/>
        <v>0</v>
      </c>
    </row>
    <row r="29" spans="1:9" x14ac:dyDescent="0.25">
      <c r="A29" s="8" t="s">
        <v>38</v>
      </c>
      <c r="B29" s="9"/>
      <c r="C29" s="10"/>
      <c r="D29" s="11"/>
      <c r="E29" s="11"/>
      <c r="F29" s="11"/>
      <c r="G29" s="11"/>
      <c r="H29" s="25">
        <f t="shared" si="1"/>
        <v>0</v>
      </c>
      <c r="I29" s="12">
        <f t="shared" si="0"/>
        <v>0</v>
      </c>
    </row>
    <row r="30" spans="1:9" x14ac:dyDescent="0.25">
      <c r="A30" s="8" t="s">
        <v>39</v>
      </c>
      <c r="B30" s="9">
        <v>242.38</v>
      </c>
      <c r="C30" s="10">
        <v>193.9</v>
      </c>
      <c r="D30" s="11">
        <v>438.68</v>
      </c>
      <c r="E30" s="11">
        <v>31.51</v>
      </c>
      <c r="F30" s="11">
        <v>31.51</v>
      </c>
      <c r="G30" s="11">
        <v>31.51</v>
      </c>
      <c r="H30" s="25">
        <f t="shared" si="1"/>
        <v>533.21</v>
      </c>
      <c r="I30" s="12">
        <f t="shared" si="0"/>
        <v>969.49</v>
      </c>
    </row>
    <row r="31" spans="1:9" x14ac:dyDescent="0.25">
      <c r="A31" s="8" t="s">
        <v>40</v>
      </c>
      <c r="B31" s="9"/>
      <c r="C31" s="10"/>
      <c r="D31" s="11"/>
      <c r="E31" s="11"/>
      <c r="F31" s="11"/>
      <c r="G31" s="11"/>
      <c r="H31" s="25">
        <f t="shared" si="1"/>
        <v>0</v>
      </c>
      <c r="I31" s="12">
        <f t="shared" si="0"/>
        <v>0</v>
      </c>
    </row>
    <row r="32" spans="1:9" x14ac:dyDescent="0.25">
      <c r="A32" s="8" t="s">
        <v>41</v>
      </c>
      <c r="B32" s="9">
        <v>475</v>
      </c>
      <c r="C32" s="10">
        <v>380</v>
      </c>
      <c r="D32" s="11">
        <v>859.75</v>
      </c>
      <c r="E32" s="11">
        <v>61.75</v>
      </c>
      <c r="F32" s="11">
        <v>61.75</v>
      </c>
      <c r="G32" s="11">
        <v>61.75</v>
      </c>
      <c r="H32" s="25">
        <f t="shared" si="1"/>
        <v>1045</v>
      </c>
      <c r="I32" s="12">
        <f t="shared" si="0"/>
        <v>1900</v>
      </c>
    </row>
    <row r="33" spans="1:9" x14ac:dyDescent="0.25">
      <c r="A33" s="8" t="s">
        <v>42</v>
      </c>
      <c r="B33" s="9"/>
      <c r="C33" s="10"/>
      <c r="D33" s="11"/>
      <c r="E33" s="11"/>
      <c r="F33" s="11"/>
      <c r="G33" s="11"/>
      <c r="H33" s="25">
        <f t="shared" si="1"/>
        <v>0</v>
      </c>
      <c r="I33" s="12">
        <f t="shared" si="0"/>
        <v>0</v>
      </c>
    </row>
    <row r="34" spans="1:9" x14ac:dyDescent="0.25">
      <c r="A34" s="8" t="s">
        <v>43</v>
      </c>
      <c r="B34" s="9"/>
      <c r="C34" s="10"/>
      <c r="D34" s="11"/>
      <c r="E34" s="11"/>
      <c r="F34" s="11"/>
      <c r="G34" s="11"/>
      <c r="H34" s="25">
        <f t="shared" si="1"/>
        <v>0</v>
      </c>
      <c r="I34" s="12">
        <f t="shared" si="0"/>
        <v>0</v>
      </c>
    </row>
    <row r="35" spans="1:9" x14ac:dyDescent="0.25">
      <c r="A35" s="8" t="s">
        <v>44</v>
      </c>
      <c r="B35" s="9"/>
      <c r="C35" s="10"/>
      <c r="D35" s="11"/>
      <c r="E35" s="11"/>
      <c r="F35" s="11"/>
      <c r="G35" s="11"/>
      <c r="H35" s="25">
        <f t="shared" si="1"/>
        <v>0</v>
      </c>
      <c r="I35" s="12">
        <f t="shared" si="0"/>
        <v>0</v>
      </c>
    </row>
    <row r="36" spans="1:9" x14ac:dyDescent="0.25">
      <c r="A36" s="8" t="s">
        <v>45</v>
      </c>
      <c r="B36" s="9"/>
      <c r="C36" s="10"/>
      <c r="D36" s="11"/>
      <c r="E36" s="11"/>
      <c r="F36" s="11"/>
      <c r="G36" s="11"/>
      <c r="H36" s="25">
        <f t="shared" si="1"/>
        <v>0</v>
      </c>
      <c r="I36" s="12">
        <f t="shared" si="0"/>
        <v>0</v>
      </c>
    </row>
    <row r="37" spans="1:9" x14ac:dyDescent="0.25">
      <c r="A37" s="8" t="s">
        <v>46</v>
      </c>
      <c r="B37" s="9"/>
      <c r="C37" s="10"/>
      <c r="D37" s="11"/>
      <c r="E37" s="11"/>
      <c r="F37" s="11"/>
      <c r="G37" s="11"/>
      <c r="H37" s="25">
        <f t="shared" si="1"/>
        <v>0</v>
      </c>
      <c r="I37" s="12">
        <f t="shared" si="0"/>
        <v>0</v>
      </c>
    </row>
    <row r="38" spans="1:9" x14ac:dyDescent="0.25">
      <c r="A38" s="8" t="s">
        <v>47</v>
      </c>
      <c r="B38" s="9">
        <v>586.07000000000005</v>
      </c>
      <c r="C38" s="10">
        <v>468.86</v>
      </c>
      <c r="D38" s="11">
        <v>1060.79</v>
      </c>
      <c r="E38" s="11">
        <v>76.19</v>
      </c>
      <c r="F38" s="11">
        <v>76.19</v>
      </c>
      <c r="G38" s="11">
        <v>76.19</v>
      </c>
      <c r="H38" s="25">
        <f t="shared" si="1"/>
        <v>1289.3600000000001</v>
      </c>
      <c r="I38" s="12">
        <f t="shared" si="0"/>
        <v>2344.2900000000004</v>
      </c>
    </row>
    <row r="39" spans="1:9" x14ac:dyDescent="0.25">
      <c r="A39" s="8" t="s">
        <v>48</v>
      </c>
      <c r="B39" s="9">
        <v>629.11</v>
      </c>
      <c r="C39" s="10">
        <v>503.29</v>
      </c>
      <c r="D39" s="11">
        <v>1138.7</v>
      </c>
      <c r="E39" s="11">
        <v>81.78</v>
      </c>
      <c r="F39" s="11">
        <v>81.78</v>
      </c>
      <c r="G39" s="11">
        <v>81.78</v>
      </c>
      <c r="H39" s="25">
        <f t="shared" si="1"/>
        <v>1384.04</v>
      </c>
      <c r="I39" s="12">
        <f t="shared" si="0"/>
        <v>2516.440000000001</v>
      </c>
    </row>
    <row r="40" spans="1:9" x14ac:dyDescent="0.25">
      <c r="A40" s="8" t="s">
        <v>49</v>
      </c>
      <c r="B40" s="9">
        <v>307.19</v>
      </c>
      <c r="C40" s="10">
        <v>245.75</v>
      </c>
      <c r="D40" s="11">
        <v>556.02</v>
      </c>
      <c r="E40" s="11">
        <v>39.93</v>
      </c>
      <c r="F40" s="11">
        <v>39.93</v>
      </c>
      <c r="G40" s="11">
        <v>39.93</v>
      </c>
      <c r="H40" s="25">
        <f t="shared" si="1"/>
        <v>675.80999999999983</v>
      </c>
      <c r="I40" s="12">
        <f t="shared" si="0"/>
        <v>1228.7500000000002</v>
      </c>
    </row>
    <row r="41" spans="1:9" x14ac:dyDescent="0.25">
      <c r="A41" s="8" t="s">
        <v>50</v>
      </c>
      <c r="B41" s="9"/>
      <c r="C41" s="10"/>
      <c r="D41" s="11"/>
      <c r="E41" s="11"/>
      <c r="F41" s="11"/>
      <c r="G41" s="11"/>
      <c r="H41" s="25">
        <f t="shared" si="1"/>
        <v>0</v>
      </c>
      <c r="I41" s="12">
        <f t="shared" si="0"/>
        <v>0</v>
      </c>
    </row>
    <row r="42" spans="1:9" x14ac:dyDescent="0.25">
      <c r="A42" s="8" t="s">
        <v>51</v>
      </c>
      <c r="B42" s="9">
        <v>922</v>
      </c>
      <c r="C42" s="10">
        <v>737.6</v>
      </c>
      <c r="D42" s="11">
        <v>1668.82</v>
      </c>
      <c r="E42" s="11">
        <v>119.86</v>
      </c>
      <c r="F42" s="11">
        <v>119.86</v>
      </c>
      <c r="G42" s="11">
        <v>119.86</v>
      </c>
      <c r="H42" s="25">
        <f t="shared" si="1"/>
        <v>2028.3999999999996</v>
      </c>
      <c r="I42" s="12">
        <f t="shared" si="0"/>
        <v>3688.0000000000005</v>
      </c>
    </row>
    <row r="43" spans="1:9" x14ac:dyDescent="0.25">
      <c r="A43" s="8" t="s">
        <v>52</v>
      </c>
      <c r="B43" s="9">
        <v>192.58</v>
      </c>
      <c r="C43" s="10">
        <v>154.06</v>
      </c>
      <c r="D43" s="11">
        <v>348.57</v>
      </c>
      <c r="E43" s="11">
        <v>25.03</v>
      </c>
      <c r="F43" s="11">
        <v>25.03</v>
      </c>
      <c r="G43" s="11">
        <v>25.03</v>
      </c>
      <c r="H43" s="25">
        <f t="shared" si="1"/>
        <v>423.65999999999997</v>
      </c>
      <c r="I43" s="12">
        <f t="shared" si="0"/>
        <v>770.3</v>
      </c>
    </row>
    <row r="44" spans="1:9" x14ac:dyDescent="0.25">
      <c r="A44" s="8" t="s">
        <v>53</v>
      </c>
      <c r="B44" s="9"/>
      <c r="C44" s="10"/>
      <c r="D44" s="11"/>
      <c r="E44" s="11"/>
      <c r="F44" s="11"/>
      <c r="G44" s="11"/>
      <c r="H44" s="25">
        <f t="shared" si="1"/>
        <v>0</v>
      </c>
      <c r="I44" s="12">
        <f t="shared" si="0"/>
        <v>0</v>
      </c>
    </row>
    <row r="45" spans="1:9" x14ac:dyDescent="0.25">
      <c r="A45" s="8" t="s">
        <v>54</v>
      </c>
      <c r="B45" s="9"/>
      <c r="C45" s="10"/>
      <c r="D45" s="11"/>
      <c r="E45" s="11"/>
      <c r="F45" s="11"/>
      <c r="G45" s="11"/>
      <c r="H45" s="25">
        <f t="shared" si="1"/>
        <v>0</v>
      </c>
      <c r="I45" s="12">
        <f t="shared" si="0"/>
        <v>0</v>
      </c>
    </row>
    <row r="46" spans="1:9" x14ac:dyDescent="0.25">
      <c r="A46" s="8" t="s">
        <v>55</v>
      </c>
      <c r="B46" s="9">
        <v>68.930000000000007</v>
      </c>
      <c r="C46" s="10">
        <v>55.14</v>
      </c>
      <c r="D46" s="11">
        <v>124.75</v>
      </c>
      <c r="E46" s="11">
        <v>8.9600000000000009</v>
      </c>
      <c r="F46" s="11">
        <v>8.9600000000000009</v>
      </c>
      <c r="G46" s="11">
        <v>8.9600000000000009</v>
      </c>
      <c r="H46" s="25">
        <f t="shared" si="1"/>
        <v>151.63000000000002</v>
      </c>
      <c r="I46" s="12">
        <f t="shared" si="0"/>
        <v>275.69999999999993</v>
      </c>
    </row>
    <row r="47" spans="1:9" x14ac:dyDescent="0.25">
      <c r="A47" s="8" t="s">
        <v>56</v>
      </c>
      <c r="B47" s="9"/>
      <c r="C47" s="10"/>
      <c r="D47" s="11"/>
      <c r="E47" s="11"/>
      <c r="F47" s="11"/>
      <c r="G47" s="11"/>
      <c r="H47" s="25">
        <f t="shared" si="1"/>
        <v>0</v>
      </c>
      <c r="I47" s="12">
        <f t="shared" si="0"/>
        <v>0</v>
      </c>
    </row>
    <row r="48" spans="1:9" x14ac:dyDescent="0.25">
      <c r="A48" s="8" t="s">
        <v>57</v>
      </c>
      <c r="B48" s="9">
        <v>351.07</v>
      </c>
      <c r="C48" s="10">
        <v>280.85000000000002</v>
      </c>
      <c r="D48" s="13">
        <v>635.45000000000005</v>
      </c>
      <c r="E48" s="13">
        <v>45.63</v>
      </c>
      <c r="F48" s="13">
        <v>45.63</v>
      </c>
      <c r="G48" s="13">
        <v>45.63</v>
      </c>
      <c r="H48" s="25">
        <f t="shared" si="1"/>
        <v>772.34</v>
      </c>
      <c r="I48" s="12">
        <f t="shared" si="0"/>
        <v>1404.2600000000004</v>
      </c>
    </row>
    <row r="49" spans="1:10" x14ac:dyDescent="0.25">
      <c r="A49" s="8" t="s">
        <v>58</v>
      </c>
      <c r="B49" s="9"/>
      <c r="C49" s="10"/>
      <c r="D49" s="11"/>
      <c r="E49" s="11"/>
      <c r="F49" s="11"/>
      <c r="G49" s="11"/>
      <c r="H49" s="25">
        <f t="shared" si="1"/>
        <v>0</v>
      </c>
      <c r="I49" s="12">
        <f t="shared" si="0"/>
        <v>0</v>
      </c>
    </row>
    <row r="50" spans="1:10" x14ac:dyDescent="0.25">
      <c r="A50" s="8" t="s">
        <v>59</v>
      </c>
      <c r="B50" s="9"/>
      <c r="C50" s="10"/>
      <c r="D50" s="11"/>
      <c r="E50" s="11"/>
      <c r="F50" s="11"/>
      <c r="G50" s="11"/>
      <c r="H50" s="25">
        <f t="shared" si="1"/>
        <v>0</v>
      </c>
      <c r="I50" s="12">
        <f t="shared" si="0"/>
        <v>0</v>
      </c>
    </row>
    <row r="51" spans="1:10" x14ac:dyDescent="0.25">
      <c r="A51" s="8" t="s">
        <v>60</v>
      </c>
      <c r="B51" s="9">
        <v>400</v>
      </c>
      <c r="C51" s="10">
        <v>320</v>
      </c>
      <c r="D51" s="11">
        <v>724</v>
      </c>
      <c r="E51" s="11">
        <v>52</v>
      </c>
      <c r="F51" s="11">
        <v>52</v>
      </c>
      <c r="G51" s="11">
        <v>52</v>
      </c>
      <c r="H51" s="25">
        <f t="shared" si="1"/>
        <v>880</v>
      </c>
      <c r="I51" s="12">
        <f t="shared" si="0"/>
        <v>1600</v>
      </c>
    </row>
    <row r="52" spans="1:10" x14ac:dyDescent="0.25">
      <c r="A52" s="8" t="s">
        <v>61</v>
      </c>
      <c r="B52" s="9"/>
      <c r="C52" s="10"/>
      <c r="D52" s="11"/>
      <c r="E52" s="11"/>
      <c r="F52" s="11"/>
      <c r="G52" s="11"/>
      <c r="H52" s="25">
        <f t="shared" si="1"/>
        <v>0</v>
      </c>
      <c r="I52" s="12">
        <f t="shared" si="0"/>
        <v>0</v>
      </c>
    </row>
    <row r="53" spans="1:10" x14ac:dyDescent="0.25">
      <c r="A53" s="8" t="s">
        <v>62</v>
      </c>
      <c r="B53" s="9"/>
      <c r="C53" s="10"/>
      <c r="D53" s="11"/>
      <c r="E53" s="11"/>
      <c r="F53" s="11"/>
      <c r="G53" s="11"/>
      <c r="H53" s="25">
        <f t="shared" si="1"/>
        <v>0</v>
      </c>
      <c r="I53" s="12">
        <f t="shared" si="0"/>
        <v>0</v>
      </c>
    </row>
    <row r="54" spans="1:10" x14ac:dyDescent="0.25">
      <c r="A54" s="8" t="s">
        <v>63</v>
      </c>
      <c r="B54" s="9"/>
      <c r="C54" s="10"/>
      <c r="D54" s="11"/>
      <c r="E54" s="11"/>
      <c r="F54" s="11"/>
      <c r="G54" s="11"/>
      <c r="H54" s="25">
        <f t="shared" si="1"/>
        <v>0</v>
      </c>
      <c r="I54" s="12">
        <f t="shared" si="0"/>
        <v>0</v>
      </c>
      <c r="J54" s="1" t="s">
        <v>109</v>
      </c>
    </row>
    <row r="55" spans="1:10" x14ac:dyDescent="0.25">
      <c r="A55" s="8" t="s">
        <v>64</v>
      </c>
      <c r="B55" s="9"/>
      <c r="C55" s="10"/>
      <c r="D55" s="11"/>
      <c r="E55" s="11"/>
      <c r="F55" s="11"/>
      <c r="G55" s="11"/>
      <c r="H55" s="25">
        <f t="shared" si="1"/>
        <v>0</v>
      </c>
      <c r="I55" s="12">
        <f t="shared" si="0"/>
        <v>0</v>
      </c>
    </row>
    <row r="56" spans="1:10" x14ac:dyDescent="0.25">
      <c r="A56" s="8" t="s">
        <v>65</v>
      </c>
      <c r="B56" s="9"/>
      <c r="C56" s="10"/>
      <c r="D56" s="11"/>
      <c r="E56" s="11"/>
      <c r="F56" s="11"/>
      <c r="G56" s="11"/>
      <c r="H56" s="25">
        <f t="shared" si="1"/>
        <v>0</v>
      </c>
      <c r="I56" s="12">
        <f t="shared" si="0"/>
        <v>0</v>
      </c>
    </row>
    <row r="57" spans="1:10" x14ac:dyDescent="0.25">
      <c r="A57" s="8" t="s">
        <v>66</v>
      </c>
      <c r="B57" s="9"/>
      <c r="C57" s="10"/>
      <c r="D57" s="11"/>
      <c r="E57" s="11"/>
      <c r="F57" s="11"/>
      <c r="G57" s="11"/>
      <c r="H57" s="25">
        <f t="shared" si="1"/>
        <v>0</v>
      </c>
      <c r="I57" s="12">
        <f t="shared" si="0"/>
        <v>0</v>
      </c>
    </row>
    <row r="58" spans="1:10" x14ac:dyDescent="0.25">
      <c r="A58" s="8" t="s">
        <v>67</v>
      </c>
      <c r="B58" s="9">
        <v>623.11</v>
      </c>
      <c r="C58" s="10">
        <v>498.48</v>
      </c>
      <c r="D58" s="11">
        <v>1127.83</v>
      </c>
      <c r="E58" s="11">
        <v>81</v>
      </c>
      <c r="F58" s="11">
        <v>81</v>
      </c>
      <c r="G58" s="11">
        <v>81</v>
      </c>
      <c r="H58" s="25">
        <f t="shared" si="1"/>
        <v>1370.83</v>
      </c>
      <c r="I58" s="12">
        <f t="shared" si="0"/>
        <v>2492.42</v>
      </c>
    </row>
    <row r="59" spans="1:10" x14ac:dyDescent="0.25">
      <c r="A59" s="8" t="s">
        <v>68</v>
      </c>
      <c r="B59" s="9"/>
      <c r="C59" s="10"/>
      <c r="D59" s="11"/>
      <c r="E59" s="11"/>
      <c r="F59" s="11"/>
      <c r="G59" s="11"/>
      <c r="H59" s="25">
        <f t="shared" si="1"/>
        <v>0</v>
      </c>
      <c r="I59" s="12">
        <f t="shared" si="0"/>
        <v>0</v>
      </c>
    </row>
    <row r="60" spans="1:10" x14ac:dyDescent="0.25">
      <c r="A60" s="8" t="s">
        <v>69</v>
      </c>
      <c r="B60" s="9">
        <v>2200</v>
      </c>
      <c r="C60" s="10">
        <v>1760</v>
      </c>
      <c r="D60" s="11">
        <v>3982</v>
      </c>
      <c r="E60" s="11">
        <v>286</v>
      </c>
      <c r="F60" s="11">
        <v>286</v>
      </c>
      <c r="G60" s="11">
        <v>286</v>
      </c>
      <c r="H60" s="25">
        <f t="shared" si="1"/>
        <v>4840</v>
      </c>
      <c r="I60" s="12">
        <f t="shared" si="0"/>
        <v>8800</v>
      </c>
    </row>
    <row r="61" spans="1:10" x14ac:dyDescent="0.25">
      <c r="A61" s="8" t="s">
        <v>70</v>
      </c>
      <c r="B61" s="9">
        <v>354.75</v>
      </c>
      <c r="C61" s="10">
        <v>283.8</v>
      </c>
      <c r="D61" s="11">
        <v>642.09</v>
      </c>
      <c r="E61" s="11">
        <v>46.12</v>
      </c>
      <c r="F61" s="11">
        <v>46.12</v>
      </c>
      <c r="G61" s="11">
        <v>46.12</v>
      </c>
      <c r="H61" s="25">
        <f t="shared" si="1"/>
        <v>780.45</v>
      </c>
      <c r="I61" s="12">
        <f t="shared" si="0"/>
        <v>1418.9999999999995</v>
      </c>
    </row>
    <row r="62" spans="1:10" x14ac:dyDescent="0.25">
      <c r="A62" s="8" t="s">
        <v>71</v>
      </c>
      <c r="B62" s="9"/>
      <c r="C62" s="10"/>
      <c r="D62" s="11"/>
      <c r="E62" s="11"/>
      <c r="F62" s="11"/>
      <c r="G62" s="11"/>
      <c r="H62" s="25">
        <f t="shared" si="1"/>
        <v>0</v>
      </c>
      <c r="I62" s="12">
        <f t="shared" si="0"/>
        <v>0</v>
      </c>
    </row>
    <row r="63" spans="1:10" x14ac:dyDescent="0.25">
      <c r="A63" s="8" t="s">
        <v>72</v>
      </c>
      <c r="B63" s="9">
        <v>6.25</v>
      </c>
      <c r="C63" s="10">
        <v>5</v>
      </c>
      <c r="D63" s="11">
        <v>11.32</v>
      </c>
      <c r="E63" s="11">
        <v>0.81</v>
      </c>
      <c r="F63" s="11">
        <v>0.81</v>
      </c>
      <c r="G63" s="11">
        <v>0.81</v>
      </c>
      <c r="H63" s="25">
        <f t="shared" si="1"/>
        <v>13.750000000000002</v>
      </c>
      <c r="I63" s="12">
        <f t="shared" si="0"/>
        <v>24.999999999999996</v>
      </c>
    </row>
    <row r="64" spans="1:10" x14ac:dyDescent="0.25">
      <c r="A64" s="8" t="s">
        <v>73</v>
      </c>
      <c r="B64" s="9"/>
      <c r="C64" s="10"/>
      <c r="D64" s="11"/>
      <c r="E64" s="11"/>
      <c r="F64" s="11"/>
      <c r="G64" s="11"/>
      <c r="H64" s="25">
        <f t="shared" si="1"/>
        <v>0</v>
      </c>
      <c r="I64" s="12">
        <f t="shared" si="0"/>
        <v>0</v>
      </c>
    </row>
    <row r="65" spans="1:12" x14ac:dyDescent="0.25">
      <c r="A65" s="8" t="s">
        <v>74</v>
      </c>
      <c r="B65" s="9">
        <v>400</v>
      </c>
      <c r="C65" s="10">
        <v>320</v>
      </c>
      <c r="D65" s="11">
        <v>724</v>
      </c>
      <c r="E65" s="11">
        <v>52</v>
      </c>
      <c r="F65" s="11">
        <v>52</v>
      </c>
      <c r="G65" s="11">
        <v>52</v>
      </c>
      <c r="H65" s="25">
        <f t="shared" si="1"/>
        <v>880</v>
      </c>
      <c r="I65" s="12">
        <f t="shared" si="0"/>
        <v>1600</v>
      </c>
    </row>
    <row r="66" spans="1:12" x14ac:dyDescent="0.25">
      <c r="A66" s="8" t="s">
        <v>75</v>
      </c>
      <c r="B66" s="9">
        <v>356.98</v>
      </c>
      <c r="C66" s="10">
        <v>285.58</v>
      </c>
      <c r="D66" s="11">
        <v>646.11</v>
      </c>
      <c r="E66" s="11">
        <v>46.41</v>
      </c>
      <c r="F66" s="11">
        <v>46.41</v>
      </c>
      <c r="G66" s="11">
        <v>46.41</v>
      </c>
      <c r="H66" s="25">
        <f t="shared" si="1"/>
        <v>785.33999999999992</v>
      </c>
      <c r="I66" s="12">
        <f t="shared" si="0"/>
        <v>1427.9000000000003</v>
      </c>
    </row>
    <row r="67" spans="1:12" x14ac:dyDescent="0.25">
      <c r="A67" s="8" t="s">
        <v>76</v>
      </c>
      <c r="B67" s="9"/>
      <c r="C67" s="10"/>
      <c r="D67" s="11"/>
      <c r="E67" s="11"/>
      <c r="F67" s="11"/>
      <c r="G67" s="11"/>
      <c r="H67" s="25">
        <f t="shared" si="1"/>
        <v>0</v>
      </c>
      <c r="I67" s="12">
        <f t="shared" si="0"/>
        <v>0</v>
      </c>
    </row>
    <row r="68" spans="1:12" x14ac:dyDescent="0.25">
      <c r="A68" s="8" t="s">
        <v>77</v>
      </c>
      <c r="B68" s="9"/>
      <c r="C68" s="10"/>
      <c r="D68" s="11"/>
      <c r="E68" s="11"/>
      <c r="F68" s="11"/>
      <c r="G68" s="11"/>
      <c r="H68" s="25">
        <f t="shared" si="1"/>
        <v>0</v>
      </c>
      <c r="I68" s="12">
        <f t="shared" si="0"/>
        <v>0</v>
      </c>
    </row>
    <row r="69" spans="1:12" x14ac:dyDescent="0.25">
      <c r="A69" s="8" t="s">
        <v>78</v>
      </c>
      <c r="B69" s="9"/>
      <c r="C69" s="10"/>
      <c r="D69" s="11"/>
      <c r="E69" s="11"/>
      <c r="F69" s="11"/>
      <c r="G69" s="11"/>
      <c r="H69" s="25">
        <f>SUM(D69+E69+F69+G69)</f>
        <v>0</v>
      </c>
      <c r="I69" s="12">
        <f t="shared" si="0"/>
        <v>0</v>
      </c>
    </row>
    <row r="70" spans="1:12" s="5" customFormat="1" x14ac:dyDescent="0.25">
      <c r="A70" s="14" t="s">
        <v>79</v>
      </c>
      <c r="B70" s="22">
        <f t="shared" ref="B70:G70" si="2">SUM(B3:B69)</f>
        <v>11651.369999999999</v>
      </c>
      <c r="C70" s="23">
        <f t="shared" si="2"/>
        <v>8219.4500000000025</v>
      </c>
      <c r="D70" s="24">
        <f t="shared" si="2"/>
        <v>21089.05</v>
      </c>
      <c r="E70" s="24">
        <f t="shared" si="2"/>
        <v>1515.1499999999999</v>
      </c>
      <c r="F70" s="24">
        <f t="shared" si="2"/>
        <v>1515.1499999999999</v>
      </c>
      <c r="G70" s="24">
        <f t="shared" si="2"/>
        <v>1515.1499999999999</v>
      </c>
      <c r="H70" s="26">
        <f>SUM(D70:G70)</f>
        <v>25634.500000000004</v>
      </c>
      <c r="I70" s="18">
        <f>SUM(B70:G70)</f>
        <v>45505.32</v>
      </c>
      <c r="K70" s="80"/>
      <c r="L70" s="80"/>
    </row>
    <row r="71" spans="1:12" s="5" customFormat="1" x14ac:dyDescent="0.25">
      <c r="A71" s="14"/>
      <c r="B71" s="15"/>
      <c r="C71" s="16"/>
      <c r="D71" s="17"/>
      <c r="E71" s="17"/>
      <c r="F71" s="17"/>
      <c r="G71" s="17"/>
      <c r="H71" s="27"/>
      <c r="I71" s="18"/>
    </row>
    <row r="72" spans="1:12" s="5" customFormat="1" x14ac:dyDescent="0.25">
      <c r="A72" s="14"/>
      <c r="B72" s="15"/>
      <c r="C72" s="16"/>
      <c r="D72" s="17"/>
      <c r="E72" s="17"/>
      <c r="F72" s="17"/>
      <c r="G72" s="17"/>
      <c r="H72" s="27"/>
      <c r="I72" s="18"/>
    </row>
    <row r="73" spans="1:12" x14ac:dyDescent="0.25">
      <c r="A73" s="8"/>
      <c r="B73" s="12"/>
      <c r="C73" s="12"/>
      <c r="D73" s="12"/>
      <c r="E73" s="12"/>
      <c r="F73" s="12"/>
      <c r="G73" s="12"/>
      <c r="H73" s="12"/>
      <c r="I73" s="12"/>
    </row>
    <row r="74" spans="1:12" x14ac:dyDescent="0.25">
      <c r="A74" s="19" t="s">
        <v>80</v>
      </c>
      <c r="B74" s="20"/>
      <c r="C74" s="20"/>
      <c r="D74" s="20"/>
      <c r="E74" s="20"/>
      <c r="F74" s="20"/>
      <c r="G74" s="20"/>
      <c r="H74" s="20"/>
      <c r="I74" s="20"/>
    </row>
    <row r="75" spans="1:12" x14ac:dyDescent="0.25">
      <c r="A75" s="8" t="s">
        <v>22</v>
      </c>
      <c r="B75" s="12"/>
      <c r="C75" s="12"/>
      <c r="D75" s="12"/>
      <c r="E75" s="12"/>
      <c r="F75" s="12"/>
      <c r="G75" s="12"/>
      <c r="H75" s="12"/>
      <c r="I75" s="12"/>
    </row>
    <row r="76" spans="1:12" x14ac:dyDescent="0.25">
      <c r="A76" s="8" t="s">
        <v>35</v>
      </c>
      <c r="B76" s="12"/>
      <c r="C76" s="12"/>
      <c r="D76" s="12"/>
      <c r="E76" s="12"/>
      <c r="F76" s="12"/>
      <c r="G76" s="12"/>
      <c r="H76" s="12">
        <f>SUM(D76:G76)</f>
        <v>0</v>
      </c>
      <c r="I76" s="12">
        <f>SUM(B76:G76)</f>
        <v>0</v>
      </c>
    </row>
    <row r="77" spans="1:12" x14ac:dyDescent="0.25">
      <c r="A77" s="8" t="s">
        <v>43</v>
      </c>
      <c r="B77" s="12"/>
      <c r="C77" s="12"/>
      <c r="D77" s="12"/>
      <c r="E77" s="12"/>
      <c r="F77" s="12"/>
      <c r="G77" s="12"/>
      <c r="H77" s="12"/>
      <c r="I77" s="12"/>
    </row>
    <row r="78" spans="1:12" x14ac:dyDescent="0.25">
      <c r="A78" s="8" t="s">
        <v>48</v>
      </c>
      <c r="B78" s="12"/>
      <c r="C78" s="12"/>
      <c r="D78" s="12"/>
      <c r="E78" s="12"/>
      <c r="F78" s="12"/>
      <c r="G78" s="12"/>
      <c r="H78" s="12">
        <f>SUM(D78:G78)</f>
        <v>0</v>
      </c>
      <c r="I78" s="12">
        <f>SUM(B78:G78)</f>
        <v>0</v>
      </c>
    </row>
    <row r="79" spans="1:12" x14ac:dyDescent="0.25">
      <c r="A79" s="8" t="s">
        <v>60</v>
      </c>
      <c r="B79" s="12"/>
      <c r="C79" s="12"/>
      <c r="D79" s="12"/>
      <c r="E79" s="12"/>
      <c r="F79" s="12"/>
      <c r="G79" s="12"/>
      <c r="H79" s="12">
        <f>SUM(D79:G79)</f>
        <v>0</v>
      </c>
      <c r="I79" s="12">
        <f>SUM(B79:G79)</f>
        <v>0</v>
      </c>
    </row>
    <row r="80" spans="1:12" x14ac:dyDescent="0.25">
      <c r="A80" s="8" t="s">
        <v>77</v>
      </c>
      <c r="B80" s="12"/>
      <c r="C80" s="12"/>
      <c r="D80" s="12"/>
      <c r="E80" s="12"/>
      <c r="F80" s="12"/>
      <c r="G80" s="12"/>
      <c r="H80" s="12">
        <f>SUM(D80:G80)</f>
        <v>0</v>
      </c>
      <c r="I80" s="12">
        <f>SUM(B80:G80)</f>
        <v>0</v>
      </c>
    </row>
    <row r="81" spans="1:9" x14ac:dyDescent="0.25">
      <c r="A81" s="8" t="s">
        <v>81</v>
      </c>
      <c r="B81" s="12">
        <f>SUM(B75:B80)</f>
        <v>0</v>
      </c>
      <c r="C81" s="12">
        <f t="shared" ref="C81:I81" si="3">SUM(C75:C80)</f>
        <v>0</v>
      </c>
      <c r="D81" s="12">
        <f t="shared" si="3"/>
        <v>0</v>
      </c>
      <c r="E81" s="12">
        <f t="shared" si="3"/>
        <v>0</v>
      </c>
      <c r="F81" s="12">
        <f t="shared" si="3"/>
        <v>0</v>
      </c>
      <c r="G81" s="12">
        <f t="shared" si="3"/>
        <v>0</v>
      </c>
      <c r="H81" s="12">
        <f t="shared" si="3"/>
        <v>0</v>
      </c>
      <c r="I81" s="12">
        <f t="shared" si="3"/>
        <v>0</v>
      </c>
    </row>
    <row r="82" spans="1:9" x14ac:dyDescent="0.25">
      <c r="A82" s="8" t="s">
        <v>82</v>
      </c>
      <c r="B82" s="12">
        <f t="shared" ref="B82:G82" si="4">B70+B81</f>
        <v>11651.369999999999</v>
      </c>
      <c r="C82" s="12">
        <f t="shared" si="4"/>
        <v>8219.4500000000025</v>
      </c>
      <c r="D82" s="12">
        <f t="shared" si="4"/>
        <v>21089.05</v>
      </c>
      <c r="E82" s="12">
        <f t="shared" si="4"/>
        <v>1515.1499999999999</v>
      </c>
      <c r="F82" s="12">
        <f t="shared" si="4"/>
        <v>1515.1499999999999</v>
      </c>
      <c r="G82" s="12">
        <f t="shared" si="4"/>
        <v>1515.1499999999999</v>
      </c>
      <c r="H82" s="12">
        <f>H70+H81</f>
        <v>25634.500000000004</v>
      </c>
      <c r="I82" s="12">
        <f>I70+I81</f>
        <v>45505.32</v>
      </c>
    </row>
    <row r="83" spans="1:9" x14ac:dyDescent="0.25">
      <c r="E83" s="2">
        <f>-33.01</f>
        <v>-33.01</v>
      </c>
      <c r="F83" s="2">
        <v>-33.01</v>
      </c>
      <c r="G83" s="2">
        <v>-33.01</v>
      </c>
    </row>
  </sheetData>
  <pageMargins left="0.75" right="0.75" top="0.75" bottom="1" header="0.5" footer="0.5"/>
  <pageSetup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80" sqref="N80"/>
    </sheetView>
  </sheetViews>
  <sheetFormatPr defaultColWidth="9.140625" defaultRowHeight="15.75" x14ac:dyDescent="0.25"/>
  <cols>
    <col min="1" max="1" width="42.7109375" style="1" customWidth="1"/>
    <col min="2" max="2" width="15" style="2" customWidth="1"/>
    <col min="3" max="3" width="13.85546875" style="2" customWidth="1"/>
    <col min="4" max="4" width="14" style="2" bestFit="1" customWidth="1"/>
    <col min="5" max="7" width="12.7109375" style="2" bestFit="1" customWidth="1"/>
    <col min="8" max="8" width="12.7109375" style="2" customWidth="1"/>
    <col min="9" max="9" width="14" style="2" hidden="1" customWidth="1"/>
    <col min="10" max="16384" width="9.140625" style="1"/>
  </cols>
  <sheetData>
    <row r="1" spans="1:9" x14ac:dyDescent="0.25">
      <c r="A1" s="3" t="s">
        <v>0</v>
      </c>
      <c r="C1" s="4"/>
      <c r="D1" s="21" t="s">
        <v>110</v>
      </c>
      <c r="E1" s="4"/>
      <c r="F1" s="4"/>
      <c r="G1" s="4" t="s">
        <v>103</v>
      </c>
      <c r="H1" s="4"/>
      <c r="I1" s="4"/>
    </row>
    <row r="2" spans="1:9" s="6" customFormat="1" ht="63" x14ac:dyDescent="0.25">
      <c r="A2" s="7" t="s">
        <v>3</v>
      </c>
      <c r="B2" s="28" t="s">
        <v>4</v>
      </c>
      <c r="C2" s="29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1" t="s">
        <v>10</v>
      </c>
      <c r="I2" s="32" t="s">
        <v>11</v>
      </c>
    </row>
    <row r="3" spans="1:9" x14ac:dyDescent="0.25">
      <c r="A3" s="8" t="s">
        <v>13</v>
      </c>
      <c r="B3" s="9"/>
      <c r="C3" s="10"/>
      <c r="D3" s="11"/>
      <c r="E3" s="11"/>
      <c r="F3" s="11"/>
      <c r="G3" s="11"/>
      <c r="H3" s="25">
        <f>SUM(D3:G3)</f>
        <v>0</v>
      </c>
      <c r="I3" s="12">
        <f t="shared" ref="I3:I69" si="0">SUM(B3:G3)</f>
        <v>0</v>
      </c>
    </row>
    <row r="4" spans="1:9" x14ac:dyDescent="0.25">
      <c r="A4" s="8" t="s">
        <v>14</v>
      </c>
      <c r="B4" s="9"/>
      <c r="C4" s="10"/>
      <c r="D4" s="11"/>
      <c r="E4" s="11"/>
      <c r="F4" s="11"/>
      <c r="G4" s="11"/>
      <c r="H4" s="25">
        <f t="shared" ref="H4:H67" si="1">SUM(D4:G4)</f>
        <v>0</v>
      </c>
      <c r="I4" s="12">
        <f t="shared" si="0"/>
        <v>0</v>
      </c>
    </row>
    <row r="5" spans="1:9" hidden="1" x14ac:dyDescent="0.25">
      <c r="A5" s="8" t="s">
        <v>15</v>
      </c>
      <c r="B5" s="9"/>
      <c r="C5" s="10"/>
      <c r="D5" s="11"/>
      <c r="E5" s="11"/>
      <c r="F5" s="11"/>
      <c r="G5" s="11"/>
      <c r="H5" s="25">
        <f t="shared" si="1"/>
        <v>0</v>
      </c>
      <c r="I5" s="12">
        <f t="shared" si="0"/>
        <v>0</v>
      </c>
    </row>
    <row r="6" spans="1:9" x14ac:dyDescent="0.25">
      <c r="A6" s="8" t="s">
        <v>16</v>
      </c>
      <c r="B6" s="9"/>
      <c r="C6" s="10"/>
      <c r="D6" s="11"/>
      <c r="E6" s="11"/>
      <c r="F6" s="11"/>
      <c r="G6" s="11"/>
      <c r="H6" s="25">
        <f t="shared" si="1"/>
        <v>0</v>
      </c>
      <c r="I6" s="12">
        <f t="shared" si="0"/>
        <v>0</v>
      </c>
    </row>
    <row r="7" spans="1:9" x14ac:dyDescent="0.25">
      <c r="A7" s="8" t="s">
        <v>17</v>
      </c>
      <c r="B7" s="9"/>
      <c r="C7" s="10"/>
      <c r="D7" s="11"/>
      <c r="E7" s="11"/>
      <c r="F7" s="11"/>
      <c r="G7" s="11"/>
      <c r="H7" s="25">
        <f t="shared" si="1"/>
        <v>0</v>
      </c>
      <c r="I7" s="12">
        <f t="shared" si="0"/>
        <v>0</v>
      </c>
    </row>
    <row r="8" spans="1:9" x14ac:dyDescent="0.25">
      <c r="A8" s="8" t="s">
        <v>18</v>
      </c>
      <c r="B8" s="9"/>
      <c r="C8" s="10"/>
      <c r="D8" s="11"/>
      <c r="E8" s="11"/>
      <c r="F8" s="11"/>
      <c r="G8" s="11"/>
      <c r="H8" s="25">
        <f t="shared" si="1"/>
        <v>0</v>
      </c>
      <c r="I8" s="12">
        <f t="shared" si="0"/>
        <v>0</v>
      </c>
    </row>
    <row r="9" spans="1:9" x14ac:dyDescent="0.25">
      <c r="A9" s="8" t="s">
        <v>19</v>
      </c>
      <c r="B9" s="9">
        <v>363</v>
      </c>
      <c r="C9" s="10"/>
      <c r="D9" s="11">
        <v>657</v>
      </c>
      <c r="E9" s="11">
        <v>47</v>
      </c>
      <c r="F9" s="11">
        <v>47</v>
      </c>
      <c r="G9" s="11">
        <v>47</v>
      </c>
      <c r="H9" s="25">
        <f t="shared" si="1"/>
        <v>798</v>
      </c>
      <c r="I9" s="12">
        <f t="shared" si="0"/>
        <v>1161</v>
      </c>
    </row>
    <row r="10" spans="1:9" x14ac:dyDescent="0.25">
      <c r="A10" s="8" t="s">
        <v>20</v>
      </c>
      <c r="B10" s="9"/>
      <c r="C10" s="10"/>
      <c r="D10" s="11"/>
      <c r="E10" s="11"/>
      <c r="F10" s="11"/>
      <c r="G10" s="11"/>
      <c r="H10" s="25">
        <f t="shared" si="1"/>
        <v>0</v>
      </c>
      <c r="I10" s="12">
        <f t="shared" si="0"/>
        <v>0</v>
      </c>
    </row>
    <row r="11" spans="1:9" x14ac:dyDescent="0.25">
      <c r="A11" s="8" t="s">
        <v>21</v>
      </c>
      <c r="B11" s="9"/>
      <c r="C11" s="10"/>
      <c r="D11" s="11"/>
      <c r="E11" s="11"/>
      <c r="F11" s="11"/>
      <c r="G11" s="11"/>
      <c r="H11" s="25">
        <f t="shared" si="1"/>
        <v>0</v>
      </c>
      <c r="I11" s="12">
        <f t="shared" si="0"/>
        <v>0</v>
      </c>
    </row>
    <row r="12" spans="1:9" x14ac:dyDescent="0.25">
      <c r="A12" s="8" t="s">
        <v>22</v>
      </c>
      <c r="B12" s="9">
        <v>145.65</v>
      </c>
      <c r="C12" s="10">
        <v>116.52</v>
      </c>
      <c r="D12" s="11">
        <v>263.63</v>
      </c>
      <c r="E12" s="11">
        <v>18.93</v>
      </c>
      <c r="F12" s="11">
        <v>18.93</v>
      </c>
      <c r="G12" s="11">
        <v>18.93</v>
      </c>
      <c r="H12" s="25">
        <f t="shared" si="1"/>
        <v>320.42</v>
      </c>
      <c r="I12" s="12">
        <f t="shared" si="0"/>
        <v>582.5899999999998</v>
      </c>
    </row>
    <row r="13" spans="1:9" x14ac:dyDescent="0.25">
      <c r="A13" s="8" t="s">
        <v>23</v>
      </c>
      <c r="B13" s="9"/>
      <c r="C13" s="10"/>
      <c r="D13" s="11"/>
      <c r="E13" s="11"/>
      <c r="F13" s="11"/>
      <c r="G13" s="11"/>
      <c r="H13" s="25">
        <f t="shared" si="1"/>
        <v>0</v>
      </c>
      <c r="I13" s="12">
        <f t="shared" si="0"/>
        <v>0</v>
      </c>
    </row>
    <row r="14" spans="1:9" x14ac:dyDescent="0.25">
      <c r="A14" s="8" t="s">
        <v>24</v>
      </c>
      <c r="B14" s="9">
        <v>412.5</v>
      </c>
      <c r="C14" s="10"/>
      <c r="D14" s="11">
        <v>746.61</v>
      </c>
      <c r="E14" s="11">
        <v>53.63</v>
      </c>
      <c r="F14" s="11">
        <v>53.63</v>
      </c>
      <c r="G14" s="11">
        <v>53.63</v>
      </c>
      <c r="H14" s="25">
        <f t="shared" si="1"/>
        <v>907.5</v>
      </c>
      <c r="I14" s="12">
        <f t="shared" si="0"/>
        <v>1320.0000000000005</v>
      </c>
    </row>
    <row r="15" spans="1:9" x14ac:dyDescent="0.25">
      <c r="A15" s="8" t="s">
        <v>25</v>
      </c>
      <c r="B15" s="9"/>
      <c r="C15" s="10"/>
      <c r="D15" s="11"/>
      <c r="E15" s="11"/>
      <c r="F15" s="11"/>
      <c r="G15" s="11"/>
      <c r="H15" s="25">
        <f t="shared" si="1"/>
        <v>0</v>
      </c>
      <c r="I15" s="12">
        <f t="shared" si="0"/>
        <v>0</v>
      </c>
    </row>
    <row r="16" spans="1:9" x14ac:dyDescent="0.25">
      <c r="A16" s="8" t="s">
        <v>26</v>
      </c>
      <c r="B16" s="9">
        <v>254.84</v>
      </c>
      <c r="C16" s="10">
        <v>203.87</v>
      </c>
      <c r="D16" s="11">
        <v>461.27</v>
      </c>
      <c r="E16" s="11">
        <v>33.130000000000003</v>
      </c>
      <c r="F16" s="11">
        <v>33.130000000000003</v>
      </c>
      <c r="G16" s="11">
        <v>33.130000000000003</v>
      </c>
      <c r="H16" s="25">
        <f t="shared" si="1"/>
        <v>560.66</v>
      </c>
      <c r="I16" s="12">
        <f t="shared" si="0"/>
        <v>1019.37</v>
      </c>
    </row>
    <row r="17" spans="1:9" x14ac:dyDescent="0.25">
      <c r="A17" s="8" t="s">
        <v>27</v>
      </c>
      <c r="B17" s="9"/>
      <c r="C17" s="10"/>
      <c r="D17" s="11"/>
      <c r="E17" s="11"/>
      <c r="F17" s="11"/>
      <c r="G17" s="11"/>
      <c r="H17" s="25">
        <f t="shared" si="1"/>
        <v>0</v>
      </c>
      <c r="I17" s="12">
        <f t="shared" si="0"/>
        <v>0</v>
      </c>
    </row>
    <row r="18" spans="1:9" x14ac:dyDescent="0.25">
      <c r="A18" s="8" t="s">
        <v>28</v>
      </c>
      <c r="B18" s="9">
        <v>226.75</v>
      </c>
      <c r="C18" s="10">
        <v>181.4</v>
      </c>
      <c r="D18" s="11">
        <v>410.42</v>
      </c>
      <c r="E18" s="11">
        <v>29.48</v>
      </c>
      <c r="F18" s="11">
        <v>29.48</v>
      </c>
      <c r="G18" s="11">
        <v>29.48</v>
      </c>
      <c r="H18" s="25">
        <f t="shared" si="1"/>
        <v>498.86000000000007</v>
      </c>
      <c r="I18" s="12">
        <f t="shared" si="0"/>
        <v>907.01</v>
      </c>
    </row>
    <row r="19" spans="1:9" x14ac:dyDescent="0.25">
      <c r="A19" s="8" t="s">
        <v>29</v>
      </c>
      <c r="B19" s="9">
        <v>231.25</v>
      </c>
      <c r="C19" s="10">
        <v>185</v>
      </c>
      <c r="D19" s="11">
        <v>418.57</v>
      </c>
      <c r="E19" s="11">
        <v>30.06</v>
      </c>
      <c r="F19" s="11">
        <v>30.06</v>
      </c>
      <c r="G19" s="11">
        <v>30.06</v>
      </c>
      <c r="H19" s="25">
        <f t="shared" si="1"/>
        <v>508.75</v>
      </c>
      <c r="I19" s="12">
        <f t="shared" si="0"/>
        <v>924.99999999999977</v>
      </c>
    </row>
    <row r="20" spans="1:9" x14ac:dyDescent="0.25">
      <c r="A20" s="8" t="s">
        <v>30</v>
      </c>
      <c r="B20" s="9"/>
      <c r="C20" s="10"/>
      <c r="D20" s="11"/>
      <c r="E20" s="11"/>
      <c r="F20" s="11"/>
      <c r="G20" s="11"/>
      <c r="H20" s="25">
        <f t="shared" si="1"/>
        <v>0</v>
      </c>
      <c r="I20" s="12">
        <f t="shared" si="0"/>
        <v>0</v>
      </c>
    </row>
    <row r="21" spans="1:9" x14ac:dyDescent="0.25">
      <c r="A21" s="8" t="s">
        <v>83</v>
      </c>
      <c r="B21" s="9">
        <v>242.41</v>
      </c>
      <c r="C21" s="10">
        <v>193.93</v>
      </c>
      <c r="D21" s="11">
        <v>438.78</v>
      </c>
      <c r="E21" s="11">
        <v>31.51</v>
      </c>
      <c r="F21" s="11">
        <v>31.51</v>
      </c>
      <c r="G21" s="11">
        <v>31.51</v>
      </c>
      <c r="H21" s="25">
        <f t="shared" si="1"/>
        <v>533.30999999999995</v>
      </c>
      <c r="I21" s="12">
        <f t="shared" si="0"/>
        <v>969.65</v>
      </c>
    </row>
    <row r="22" spans="1:9" x14ac:dyDescent="0.25">
      <c r="A22" s="8" t="s">
        <v>31</v>
      </c>
      <c r="B22" s="9">
        <v>533.53</v>
      </c>
      <c r="C22" s="10">
        <v>426.82</v>
      </c>
      <c r="D22" s="11">
        <v>965.68</v>
      </c>
      <c r="E22" s="11">
        <v>69.36</v>
      </c>
      <c r="F22" s="11">
        <v>69.36</v>
      </c>
      <c r="G22" s="11">
        <v>69.36</v>
      </c>
      <c r="H22" s="25">
        <f t="shared" si="1"/>
        <v>1173.7599999999998</v>
      </c>
      <c r="I22" s="12">
        <f t="shared" si="0"/>
        <v>2134.1099999999997</v>
      </c>
    </row>
    <row r="23" spans="1:9" x14ac:dyDescent="0.25">
      <c r="A23" s="8" t="s">
        <v>32</v>
      </c>
      <c r="B23" s="9"/>
      <c r="C23" s="10"/>
      <c r="D23" s="11"/>
      <c r="E23" s="11"/>
      <c r="F23" s="11"/>
      <c r="G23" s="11"/>
      <c r="H23" s="25">
        <f t="shared" si="1"/>
        <v>0</v>
      </c>
      <c r="I23" s="12">
        <f t="shared" si="0"/>
        <v>0</v>
      </c>
    </row>
    <row r="24" spans="1:9" x14ac:dyDescent="0.25">
      <c r="A24" s="8" t="s">
        <v>33</v>
      </c>
      <c r="B24" s="9"/>
      <c r="C24" s="10"/>
      <c r="D24" s="11"/>
      <c r="E24" s="11"/>
      <c r="F24" s="11"/>
      <c r="G24" s="11"/>
      <c r="H24" s="25">
        <f t="shared" si="1"/>
        <v>0</v>
      </c>
      <c r="I24" s="12">
        <f t="shared" si="0"/>
        <v>0</v>
      </c>
    </row>
    <row r="25" spans="1:9" x14ac:dyDescent="0.25">
      <c r="A25" s="8" t="s">
        <v>34</v>
      </c>
      <c r="B25" s="9">
        <v>285.93</v>
      </c>
      <c r="C25" s="10">
        <v>228.73</v>
      </c>
      <c r="D25" s="11">
        <v>517.52</v>
      </c>
      <c r="E25" s="11">
        <v>37.17</v>
      </c>
      <c r="F25" s="11">
        <v>37.17</v>
      </c>
      <c r="G25" s="11">
        <v>37.17</v>
      </c>
      <c r="H25" s="25">
        <f t="shared" si="1"/>
        <v>629.02999999999986</v>
      </c>
      <c r="I25" s="12">
        <f t="shared" si="0"/>
        <v>1143.69</v>
      </c>
    </row>
    <row r="26" spans="1:9" x14ac:dyDescent="0.25">
      <c r="A26" s="8" t="s">
        <v>35</v>
      </c>
      <c r="B26" s="9"/>
      <c r="C26" s="10"/>
      <c r="D26" s="11"/>
      <c r="E26" s="11"/>
      <c r="F26" s="11"/>
      <c r="G26" s="11"/>
      <c r="H26" s="25">
        <f t="shared" si="1"/>
        <v>0</v>
      </c>
      <c r="I26" s="12">
        <f t="shared" si="0"/>
        <v>0</v>
      </c>
    </row>
    <row r="27" spans="1:9" x14ac:dyDescent="0.25">
      <c r="A27" s="8" t="s">
        <v>36</v>
      </c>
      <c r="B27" s="9"/>
      <c r="C27" s="10"/>
      <c r="D27" s="11"/>
      <c r="E27" s="11"/>
      <c r="F27" s="11"/>
      <c r="G27" s="11"/>
      <c r="H27" s="25">
        <f t="shared" si="1"/>
        <v>0</v>
      </c>
      <c r="I27" s="12">
        <f t="shared" si="0"/>
        <v>0</v>
      </c>
    </row>
    <row r="28" spans="1:9" x14ac:dyDescent="0.25">
      <c r="A28" s="8" t="s">
        <v>37</v>
      </c>
      <c r="B28" s="9"/>
      <c r="C28" s="10"/>
      <c r="D28" s="11"/>
      <c r="E28" s="11"/>
      <c r="F28" s="11"/>
      <c r="G28" s="11"/>
      <c r="H28" s="25">
        <f t="shared" si="1"/>
        <v>0</v>
      </c>
      <c r="I28" s="12">
        <f t="shared" si="0"/>
        <v>0</v>
      </c>
    </row>
    <row r="29" spans="1:9" x14ac:dyDescent="0.25">
      <c r="A29" s="8" t="s">
        <v>38</v>
      </c>
      <c r="B29" s="9"/>
      <c r="C29" s="10"/>
      <c r="D29" s="11"/>
      <c r="E29" s="11"/>
      <c r="F29" s="11"/>
      <c r="G29" s="11"/>
      <c r="H29" s="25">
        <f t="shared" si="1"/>
        <v>0</v>
      </c>
      <c r="I29" s="12">
        <f t="shared" si="0"/>
        <v>0</v>
      </c>
    </row>
    <row r="30" spans="1:9" x14ac:dyDescent="0.25">
      <c r="A30" s="8" t="s">
        <v>39</v>
      </c>
      <c r="B30" s="9">
        <v>103.23</v>
      </c>
      <c r="C30" s="10">
        <v>82.58</v>
      </c>
      <c r="D30" s="11">
        <v>186.84</v>
      </c>
      <c r="E30" s="11">
        <v>13.42</v>
      </c>
      <c r="F30" s="11">
        <v>13.42</v>
      </c>
      <c r="G30" s="11">
        <v>13.42</v>
      </c>
      <c r="H30" s="25">
        <f t="shared" si="1"/>
        <v>227.09999999999997</v>
      </c>
      <c r="I30" s="12">
        <f t="shared" si="0"/>
        <v>412.91</v>
      </c>
    </row>
    <row r="31" spans="1:9" x14ac:dyDescent="0.25">
      <c r="A31" s="8" t="s">
        <v>40</v>
      </c>
      <c r="B31" s="9"/>
      <c r="C31" s="10"/>
      <c r="D31" s="11"/>
      <c r="E31" s="11"/>
      <c r="F31" s="11"/>
      <c r="G31" s="11"/>
      <c r="H31" s="25">
        <f t="shared" si="1"/>
        <v>0</v>
      </c>
      <c r="I31" s="12">
        <f t="shared" si="0"/>
        <v>0</v>
      </c>
    </row>
    <row r="32" spans="1:9" x14ac:dyDescent="0.25">
      <c r="A32" s="8" t="s">
        <v>41</v>
      </c>
      <c r="B32" s="9"/>
      <c r="C32" s="10"/>
      <c r="D32" s="11"/>
      <c r="E32" s="11"/>
      <c r="F32" s="11"/>
      <c r="G32" s="11"/>
      <c r="H32" s="25">
        <f t="shared" si="1"/>
        <v>0</v>
      </c>
      <c r="I32" s="12">
        <f t="shared" si="0"/>
        <v>0</v>
      </c>
    </row>
    <row r="33" spans="1:9" x14ac:dyDescent="0.25">
      <c r="A33" s="8" t="s">
        <v>42</v>
      </c>
      <c r="B33" s="9"/>
      <c r="C33" s="10"/>
      <c r="D33" s="11"/>
      <c r="E33" s="11"/>
      <c r="F33" s="11"/>
      <c r="G33" s="11"/>
      <c r="H33" s="25">
        <f t="shared" si="1"/>
        <v>0</v>
      </c>
      <c r="I33" s="12">
        <f t="shared" si="0"/>
        <v>0</v>
      </c>
    </row>
    <row r="34" spans="1:9" x14ac:dyDescent="0.25">
      <c r="A34" s="8" t="s">
        <v>43</v>
      </c>
      <c r="B34" s="9"/>
      <c r="C34" s="10"/>
      <c r="D34" s="11"/>
      <c r="E34" s="11"/>
      <c r="F34" s="11"/>
      <c r="G34" s="11"/>
      <c r="H34" s="25">
        <f t="shared" si="1"/>
        <v>0</v>
      </c>
      <c r="I34" s="12">
        <f t="shared" si="0"/>
        <v>0</v>
      </c>
    </row>
    <row r="35" spans="1:9" x14ac:dyDescent="0.25">
      <c r="A35" s="8" t="s">
        <v>44</v>
      </c>
      <c r="B35" s="9">
        <v>618.5</v>
      </c>
      <c r="C35" s="10">
        <v>494.8</v>
      </c>
      <c r="D35" s="11">
        <v>1119.47</v>
      </c>
      <c r="E35" s="11">
        <v>80.41</v>
      </c>
      <c r="F35" s="11">
        <v>80.41</v>
      </c>
      <c r="G35" s="11">
        <v>80.41</v>
      </c>
      <c r="H35" s="25">
        <f t="shared" si="1"/>
        <v>1360.7000000000003</v>
      </c>
      <c r="I35" s="12">
        <f t="shared" si="0"/>
        <v>2473.9999999999995</v>
      </c>
    </row>
    <row r="36" spans="1:9" x14ac:dyDescent="0.25">
      <c r="A36" s="8" t="s">
        <v>45</v>
      </c>
      <c r="B36" s="9"/>
      <c r="C36" s="10"/>
      <c r="D36" s="11"/>
      <c r="E36" s="11"/>
      <c r="F36" s="11"/>
      <c r="G36" s="11"/>
      <c r="H36" s="25">
        <f t="shared" si="1"/>
        <v>0</v>
      </c>
      <c r="I36" s="12">
        <f t="shared" si="0"/>
        <v>0</v>
      </c>
    </row>
    <row r="37" spans="1:9" x14ac:dyDescent="0.25">
      <c r="A37" s="8" t="s">
        <v>46</v>
      </c>
      <c r="B37" s="9"/>
      <c r="C37" s="10"/>
      <c r="D37" s="11"/>
      <c r="E37" s="11"/>
      <c r="F37" s="11"/>
      <c r="G37" s="11"/>
      <c r="H37" s="25">
        <f t="shared" si="1"/>
        <v>0</v>
      </c>
      <c r="I37" s="12">
        <f t="shared" si="0"/>
        <v>0</v>
      </c>
    </row>
    <row r="38" spans="1:9" x14ac:dyDescent="0.25">
      <c r="A38" s="8" t="s">
        <v>47</v>
      </c>
      <c r="B38" s="9">
        <v>555.78</v>
      </c>
      <c r="C38" s="10">
        <v>444.62</v>
      </c>
      <c r="D38" s="11">
        <v>1005.97</v>
      </c>
      <c r="E38" s="11">
        <v>72.25</v>
      </c>
      <c r="F38" s="11">
        <v>72.25</v>
      </c>
      <c r="G38" s="11">
        <v>72.25</v>
      </c>
      <c r="H38" s="25">
        <f t="shared" si="1"/>
        <v>1222.72</v>
      </c>
      <c r="I38" s="12">
        <f t="shared" si="0"/>
        <v>2223.12</v>
      </c>
    </row>
    <row r="39" spans="1:9" x14ac:dyDescent="0.25">
      <c r="A39" s="8" t="s">
        <v>48</v>
      </c>
      <c r="B39" s="9">
        <v>960.3</v>
      </c>
      <c r="C39" s="10">
        <v>768.24</v>
      </c>
      <c r="D39" s="11">
        <v>1738.14</v>
      </c>
      <c r="E39" s="11">
        <v>124.84</v>
      </c>
      <c r="F39" s="11">
        <v>124.84</v>
      </c>
      <c r="G39" s="11">
        <v>124.84</v>
      </c>
      <c r="H39" s="25">
        <f t="shared" si="1"/>
        <v>2112.66</v>
      </c>
      <c r="I39" s="12">
        <f t="shared" si="0"/>
        <v>3841.2000000000007</v>
      </c>
    </row>
    <row r="40" spans="1:9" x14ac:dyDescent="0.25">
      <c r="A40" s="8" t="s">
        <v>49</v>
      </c>
      <c r="B40" s="9">
        <v>259.39999999999998</v>
      </c>
      <c r="C40" s="10">
        <v>207.52</v>
      </c>
      <c r="D40" s="11">
        <v>469.53</v>
      </c>
      <c r="E40" s="11">
        <v>33.72</v>
      </c>
      <c r="F40" s="11">
        <v>33.72</v>
      </c>
      <c r="G40" s="11">
        <v>33.72</v>
      </c>
      <c r="H40" s="25">
        <f t="shared" si="1"/>
        <v>570.69000000000005</v>
      </c>
      <c r="I40" s="12">
        <f t="shared" si="0"/>
        <v>1037.6099999999999</v>
      </c>
    </row>
    <row r="41" spans="1:9" x14ac:dyDescent="0.25">
      <c r="A41" s="8" t="s">
        <v>50</v>
      </c>
      <c r="B41" s="9"/>
      <c r="C41" s="10"/>
      <c r="D41" s="11"/>
      <c r="E41" s="11"/>
      <c r="F41" s="11"/>
      <c r="G41" s="11"/>
      <c r="H41" s="25">
        <f t="shared" si="1"/>
        <v>0</v>
      </c>
      <c r="I41" s="12">
        <f t="shared" si="0"/>
        <v>0</v>
      </c>
    </row>
    <row r="42" spans="1:9" x14ac:dyDescent="0.25">
      <c r="A42" s="8" t="s">
        <v>51</v>
      </c>
      <c r="B42" s="9">
        <v>410.75</v>
      </c>
      <c r="C42" s="10">
        <v>328.6</v>
      </c>
      <c r="D42" s="11">
        <v>743.45</v>
      </c>
      <c r="E42" s="11">
        <v>53.4</v>
      </c>
      <c r="F42" s="11">
        <v>53.4</v>
      </c>
      <c r="G42" s="11">
        <v>53.4</v>
      </c>
      <c r="H42" s="25">
        <f t="shared" si="1"/>
        <v>903.65</v>
      </c>
      <c r="I42" s="12">
        <f t="shared" si="0"/>
        <v>1643.0000000000005</v>
      </c>
    </row>
    <row r="43" spans="1:9" x14ac:dyDescent="0.25">
      <c r="A43" s="8" t="s">
        <v>52</v>
      </c>
      <c r="B43" s="9">
        <v>708.68</v>
      </c>
      <c r="C43" s="10">
        <v>566.94000000000005</v>
      </c>
      <c r="D43" s="11">
        <v>1282.69</v>
      </c>
      <c r="E43" s="11">
        <v>92.13</v>
      </c>
      <c r="F43" s="11">
        <v>92.13</v>
      </c>
      <c r="G43" s="11">
        <v>92.13</v>
      </c>
      <c r="H43" s="25">
        <f t="shared" si="1"/>
        <v>1559.0800000000004</v>
      </c>
      <c r="I43" s="12">
        <f t="shared" si="0"/>
        <v>2834.7000000000003</v>
      </c>
    </row>
    <row r="44" spans="1:9" x14ac:dyDescent="0.25">
      <c r="A44" s="8" t="s">
        <v>53</v>
      </c>
      <c r="B44" s="9"/>
      <c r="C44" s="10"/>
      <c r="D44" s="11"/>
      <c r="E44" s="11"/>
      <c r="F44" s="11"/>
      <c r="G44" s="11"/>
      <c r="H44" s="25">
        <f t="shared" si="1"/>
        <v>0</v>
      </c>
      <c r="I44" s="12">
        <f t="shared" si="0"/>
        <v>0</v>
      </c>
    </row>
    <row r="45" spans="1:9" x14ac:dyDescent="0.25">
      <c r="A45" s="8" t="s">
        <v>54</v>
      </c>
      <c r="B45" s="9"/>
      <c r="C45" s="10"/>
      <c r="D45" s="11"/>
      <c r="E45" s="11"/>
      <c r="F45" s="11"/>
      <c r="G45" s="11"/>
      <c r="H45" s="25">
        <f t="shared" si="1"/>
        <v>0</v>
      </c>
      <c r="I45" s="12">
        <f t="shared" si="0"/>
        <v>0</v>
      </c>
    </row>
    <row r="46" spans="1:9" x14ac:dyDescent="0.25">
      <c r="A46" s="8" t="s">
        <v>55</v>
      </c>
      <c r="B46" s="9">
        <v>204.91</v>
      </c>
      <c r="C46" s="10">
        <v>163.92</v>
      </c>
      <c r="D46" s="11">
        <v>370.87</v>
      </c>
      <c r="E46" s="11">
        <v>26.64</v>
      </c>
      <c r="F46" s="11">
        <v>26.64</v>
      </c>
      <c r="G46" s="11">
        <v>26.64</v>
      </c>
      <c r="H46" s="25">
        <f t="shared" si="1"/>
        <v>450.78999999999996</v>
      </c>
      <c r="I46" s="12">
        <f t="shared" si="0"/>
        <v>819.62</v>
      </c>
    </row>
    <row r="47" spans="1:9" x14ac:dyDescent="0.25">
      <c r="A47" s="8" t="s">
        <v>56</v>
      </c>
      <c r="B47" s="9"/>
      <c r="C47" s="10"/>
      <c r="D47" s="11"/>
      <c r="E47" s="11"/>
      <c r="F47" s="11"/>
      <c r="G47" s="11"/>
      <c r="H47" s="25">
        <f t="shared" si="1"/>
        <v>0</v>
      </c>
      <c r="I47" s="12">
        <f t="shared" si="0"/>
        <v>0</v>
      </c>
    </row>
    <row r="48" spans="1:9" x14ac:dyDescent="0.25">
      <c r="A48" s="8" t="s">
        <v>57</v>
      </c>
      <c r="B48" s="9">
        <v>132.72999999999999</v>
      </c>
      <c r="C48" s="10">
        <v>106.18</v>
      </c>
      <c r="D48" s="13">
        <v>240.25</v>
      </c>
      <c r="E48" s="13">
        <v>17.25</v>
      </c>
      <c r="F48" s="13">
        <v>17.25</v>
      </c>
      <c r="G48" s="13">
        <v>17.25</v>
      </c>
      <c r="H48" s="25">
        <f t="shared" si="1"/>
        <v>292</v>
      </c>
      <c r="I48" s="12">
        <f t="shared" si="0"/>
        <v>530.91</v>
      </c>
    </row>
    <row r="49" spans="1:9" x14ac:dyDescent="0.25">
      <c r="A49" s="8" t="s">
        <v>58</v>
      </c>
      <c r="B49" s="9"/>
      <c r="C49" s="10"/>
      <c r="D49" s="11"/>
      <c r="E49" s="11"/>
      <c r="F49" s="11"/>
      <c r="G49" s="11"/>
      <c r="H49" s="25">
        <f t="shared" si="1"/>
        <v>0</v>
      </c>
      <c r="I49" s="12">
        <f t="shared" si="0"/>
        <v>0</v>
      </c>
    </row>
    <row r="50" spans="1:9" x14ac:dyDescent="0.25">
      <c r="A50" s="8" t="s">
        <v>59</v>
      </c>
      <c r="B50" s="9">
        <v>317.70999999999998</v>
      </c>
      <c r="C50" s="10">
        <v>254.16</v>
      </c>
      <c r="D50" s="11">
        <v>575.03</v>
      </c>
      <c r="E50" s="11">
        <v>41.3</v>
      </c>
      <c r="F50" s="11">
        <v>41.3</v>
      </c>
      <c r="G50" s="11">
        <v>41.3</v>
      </c>
      <c r="H50" s="25">
        <f t="shared" si="1"/>
        <v>698.92999999999984</v>
      </c>
      <c r="I50" s="12">
        <f t="shared" si="0"/>
        <v>1270.8</v>
      </c>
    </row>
    <row r="51" spans="1:9" x14ac:dyDescent="0.25">
      <c r="A51" s="8" t="s">
        <v>60</v>
      </c>
      <c r="B51" s="9"/>
      <c r="C51" s="10"/>
      <c r="D51" s="11"/>
      <c r="E51" s="11"/>
      <c r="F51" s="11"/>
      <c r="G51" s="11"/>
      <c r="H51" s="25">
        <f t="shared" si="1"/>
        <v>0</v>
      </c>
      <c r="I51" s="12">
        <f t="shared" si="0"/>
        <v>0</v>
      </c>
    </row>
    <row r="52" spans="1:9" x14ac:dyDescent="0.25">
      <c r="A52" s="8" t="s">
        <v>61</v>
      </c>
      <c r="B52" s="9"/>
      <c r="C52" s="10"/>
      <c r="D52" s="11"/>
      <c r="E52" s="11"/>
      <c r="F52" s="11"/>
      <c r="G52" s="11"/>
      <c r="H52" s="25">
        <f t="shared" si="1"/>
        <v>0</v>
      </c>
      <c r="I52" s="12">
        <f t="shared" si="0"/>
        <v>0</v>
      </c>
    </row>
    <row r="53" spans="1:9" x14ac:dyDescent="0.25">
      <c r="A53" s="8" t="s">
        <v>62</v>
      </c>
      <c r="B53" s="9"/>
      <c r="C53" s="10"/>
      <c r="D53" s="11"/>
      <c r="E53" s="11"/>
      <c r="F53" s="11"/>
      <c r="G53" s="11"/>
      <c r="H53" s="25">
        <f t="shared" si="1"/>
        <v>0</v>
      </c>
      <c r="I53" s="12">
        <f t="shared" si="0"/>
        <v>0</v>
      </c>
    </row>
    <row r="54" spans="1:9" x14ac:dyDescent="0.25">
      <c r="A54" s="8" t="s">
        <v>63</v>
      </c>
      <c r="B54" s="9"/>
      <c r="C54" s="10"/>
      <c r="D54" s="11"/>
      <c r="E54" s="11"/>
      <c r="F54" s="11"/>
      <c r="G54" s="11"/>
      <c r="H54" s="25">
        <f t="shared" si="1"/>
        <v>0</v>
      </c>
      <c r="I54" s="12">
        <f t="shared" si="0"/>
        <v>0</v>
      </c>
    </row>
    <row r="55" spans="1:9" x14ac:dyDescent="0.25">
      <c r="A55" s="8" t="s">
        <v>64</v>
      </c>
      <c r="B55" s="9"/>
      <c r="C55" s="10"/>
      <c r="D55" s="11"/>
      <c r="E55" s="11"/>
      <c r="F55" s="11"/>
      <c r="G55" s="11"/>
      <c r="H55" s="25">
        <f t="shared" si="1"/>
        <v>0</v>
      </c>
      <c r="I55" s="12">
        <f t="shared" si="0"/>
        <v>0</v>
      </c>
    </row>
    <row r="56" spans="1:9" x14ac:dyDescent="0.25">
      <c r="A56" s="8" t="s">
        <v>65</v>
      </c>
      <c r="B56" s="9">
        <v>335.12</v>
      </c>
      <c r="C56" s="10">
        <v>268.08999999999997</v>
      </c>
      <c r="D56" s="11">
        <v>524.25</v>
      </c>
      <c r="E56" s="11">
        <v>37.659999999999997</v>
      </c>
      <c r="F56" s="11">
        <v>37.659999999999997</v>
      </c>
      <c r="G56" s="11">
        <v>37.659999999999997</v>
      </c>
      <c r="H56" s="25">
        <f t="shared" si="1"/>
        <v>637.2299999999999</v>
      </c>
      <c r="I56" s="12">
        <f t="shared" si="0"/>
        <v>1240.4400000000003</v>
      </c>
    </row>
    <row r="57" spans="1:9" x14ac:dyDescent="0.25">
      <c r="A57" s="8" t="s">
        <v>66</v>
      </c>
      <c r="B57" s="9"/>
      <c r="C57" s="10"/>
      <c r="D57" s="11"/>
      <c r="E57" s="11"/>
      <c r="F57" s="11"/>
      <c r="G57" s="11"/>
      <c r="H57" s="25">
        <f t="shared" si="1"/>
        <v>0</v>
      </c>
      <c r="I57" s="12">
        <f t="shared" si="0"/>
        <v>0</v>
      </c>
    </row>
    <row r="58" spans="1:9" x14ac:dyDescent="0.25">
      <c r="A58" s="8" t="s">
        <v>67</v>
      </c>
      <c r="B58" s="9">
        <v>178.12</v>
      </c>
      <c r="C58" s="10">
        <v>142.49</v>
      </c>
      <c r="D58" s="11">
        <v>322.39999999999998</v>
      </c>
      <c r="E58" s="11">
        <v>23.15</v>
      </c>
      <c r="F58" s="11">
        <v>23.15</v>
      </c>
      <c r="G58" s="11">
        <v>23.15</v>
      </c>
      <c r="H58" s="25">
        <f t="shared" si="1"/>
        <v>391.84999999999991</v>
      </c>
      <c r="I58" s="12">
        <f t="shared" si="0"/>
        <v>712.45999999999992</v>
      </c>
    </row>
    <row r="59" spans="1:9" x14ac:dyDescent="0.25">
      <c r="A59" s="8" t="s">
        <v>68</v>
      </c>
      <c r="B59" s="9"/>
      <c r="C59" s="10"/>
      <c r="D59" s="11"/>
      <c r="E59" s="11"/>
      <c r="F59" s="11"/>
      <c r="G59" s="11"/>
      <c r="H59" s="25">
        <f t="shared" si="1"/>
        <v>0</v>
      </c>
      <c r="I59" s="12">
        <f t="shared" si="0"/>
        <v>0</v>
      </c>
    </row>
    <row r="60" spans="1:9" x14ac:dyDescent="0.25">
      <c r="A60" s="8" t="s">
        <v>69</v>
      </c>
      <c r="B60" s="9">
        <v>2062.5</v>
      </c>
      <c r="C60" s="10">
        <v>1650</v>
      </c>
      <c r="D60" s="11">
        <v>3733.11</v>
      </c>
      <c r="E60" s="11">
        <v>268.13</v>
      </c>
      <c r="F60" s="11">
        <v>268.13</v>
      </c>
      <c r="G60" s="11">
        <v>268.13</v>
      </c>
      <c r="H60" s="25">
        <f t="shared" si="1"/>
        <v>4537.5</v>
      </c>
      <c r="I60" s="12">
        <f t="shared" si="0"/>
        <v>8250</v>
      </c>
    </row>
    <row r="61" spans="1:9" x14ac:dyDescent="0.25">
      <c r="A61" s="8" t="s">
        <v>70</v>
      </c>
      <c r="B61" s="9">
        <v>352</v>
      </c>
      <c r="C61" s="10">
        <v>281.60000000000002</v>
      </c>
      <c r="D61" s="11">
        <v>637.12</v>
      </c>
      <c r="E61" s="11">
        <v>45.76</v>
      </c>
      <c r="F61" s="11">
        <v>45.76</v>
      </c>
      <c r="G61" s="11">
        <v>45.76</v>
      </c>
      <c r="H61" s="25">
        <f t="shared" si="1"/>
        <v>774.4</v>
      </c>
      <c r="I61" s="12">
        <f t="shared" si="0"/>
        <v>1408</v>
      </c>
    </row>
    <row r="62" spans="1:9" x14ac:dyDescent="0.25">
      <c r="A62" s="8" t="s">
        <v>71</v>
      </c>
      <c r="B62" s="9"/>
      <c r="C62" s="10"/>
      <c r="D62" s="11"/>
      <c r="E62" s="11"/>
      <c r="F62" s="11"/>
      <c r="G62" s="11"/>
      <c r="H62" s="25">
        <f t="shared" si="1"/>
        <v>0</v>
      </c>
      <c r="I62" s="12">
        <f t="shared" si="0"/>
        <v>0</v>
      </c>
    </row>
    <row r="63" spans="1:9" x14ac:dyDescent="0.25">
      <c r="A63" s="8" t="s">
        <v>72</v>
      </c>
      <c r="B63" s="9"/>
      <c r="C63" s="10"/>
      <c r="D63" s="11"/>
      <c r="E63" s="11"/>
      <c r="F63" s="11"/>
      <c r="G63" s="11"/>
      <c r="H63" s="25">
        <f t="shared" si="1"/>
        <v>0</v>
      </c>
      <c r="I63" s="12">
        <f t="shared" si="0"/>
        <v>0</v>
      </c>
    </row>
    <row r="64" spans="1:9" x14ac:dyDescent="0.25">
      <c r="A64" s="8" t="s">
        <v>73</v>
      </c>
      <c r="B64" s="9"/>
      <c r="C64" s="10"/>
      <c r="D64" s="11"/>
      <c r="E64" s="11"/>
      <c r="F64" s="11"/>
      <c r="G64" s="11"/>
      <c r="H64" s="25">
        <f t="shared" si="1"/>
        <v>0</v>
      </c>
      <c r="I64" s="12">
        <f t="shared" si="0"/>
        <v>0</v>
      </c>
    </row>
    <row r="65" spans="1:9" x14ac:dyDescent="0.25">
      <c r="A65" s="8" t="s">
        <v>74</v>
      </c>
      <c r="B65" s="9">
        <v>417.5</v>
      </c>
      <c r="C65" s="10">
        <v>334</v>
      </c>
      <c r="D65" s="11">
        <v>755.66</v>
      </c>
      <c r="E65" s="11">
        <v>54.28</v>
      </c>
      <c r="F65" s="11">
        <v>54.28</v>
      </c>
      <c r="G65" s="11">
        <v>54.28</v>
      </c>
      <c r="H65" s="25">
        <f t="shared" si="1"/>
        <v>918.49999999999989</v>
      </c>
      <c r="I65" s="12">
        <f t="shared" si="0"/>
        <v>1669.9999999999998</v>
      </c>
    </row>
    <row r="66" spans="1:9" x14ac:dyDescent="0.25">
      <c r="A66" s="8" t="s">
        <v>75</v>
      </c>
      <c r="B66" s="9"/>
      <c r="C66" s="10"/>
      <c r="D66" s="11"/>
      <c r="E66" s="11"/>
      <c r="F66" s="11"/>
      <c r="G66" s="11"/>
      <c r="H66" s="25">
        <f t="shared" si="1"/>
        <v>0</v>
      </c>
      <c r="I66" s="12">
        <f t="shared" si="0"/>
        <v>0</v>
      </c>
    </row>
    <row r="67" spans="1:9" x14ac:dyDescent="0.25">
      <c r="A67" s="8" t="s">
        <v>76</v>
      </c>
      <c r="B67" s="9"/>
      <c r="C67" s="10"/>
      <c r="D67" s="11"/>
      <c r="E67" s="11"/>
      <c r="F67" s="11"/>
      <c r="G67" s="11"/>
      <c r="H67" s="25">
        <f t="shared" si="1"/>
        <v>0</v>
      </c>
      <c r="I67" s="12">
        <f t="shared" si="0"/>
        <v>0</v>
      </c>
    </row>
    <row r="68" spans="1:9" x14ac:dyDescent="0.25">
      <c r="A68" s="8" t="s">
        <v>77</v>
      </c>
      <c r="B68" s="9"/>
      <c r="C68" s="10"/>
      <c r="D68" s="11"/>
      <c r="E68" s="11"/>
      <c r="F68" s="11"/>
      <c r="G68" s="11"/>
      <c r="H68" s="25">
        <f>SUM(D68:G68)</f>
        <v>0</v>
      </c>
      <c r="I68" s="12">
        <f t="shared" si="0"/>
        <v>0</v>
      </c>
    </row>
    <row r="69" spans="1:9" x14ac:dyDescent="0.25">
      <c r="A69" s="8" t="s">
        <v>78</v>
      </c>
      <c r="B69" s="9"/>
      <c r="C69" s="10"/>
      <c r="D69" s="11"/>
      <c r="E69" s="11"/>
      <c r="F69" s="11"/>
      <c r="G69" s="11"/>
      <c r="H69" s="25">
        <f>SUM(D69:G69)</f>
        <v>0</v>
      </c>
      <c r="I69" s="12">
        <f t="shared" si="0"/>
        <v>0</v>
      </c>
    </row>
    <row r="70" spans="1:9" s="5" customFormat="1" x14ac:dyDescent="0.25">
      <c r="A70" s="14" t="s">
        <v>79</v>
      </c>
      <c r="B70" s="22">
        <f t="shared" ref="B70:G70" si="2">SUM(B3:B69)</f>
        <v>10313.09</v>
      </c>
      <c r="C70" s="23">
        <f t="shared" si="2"/>
        <v>7630.01</v>
      </c>
      <c r="D70" s="24">
        <f t="shared" si="2"/>
        <v>18584.260000000002</v>
      </c>
      <c r="E70" s="24">
        <f t="shared" si="2"/>
        <v>1334.61</v>
      </c>
      <c r="F70" s="24">
        <f t="shared" si="2"/>
        <v>1334.61</v>
      </c>
      <c r="G70" s="24">
        <f t="shared" si="2"/>
        <v>1334.61</v>
      </c>
      <c r="H70" s="26">
        <f>SUM(D70:G70)</f>
        <v>22588.090000000004</v>
      </c>
      <c r="I70" s="18">
        <f>SUM(B70:G70)</f>
        <v>40531.19</v>
      </c>
    </row>
    <row r="71" spans="1:9" s="5" customFormat="1" x14ac:dyDescent="0.25">
      <c r="A71" s="14"/>
      <c r="B71" s="15"/>
      <c r="C71" s="16"/>
      <c r="D71" s="17"/>
      <c r="E71" s="17"/>
      <c r="F71" s="17"/>
      <c r="G71" s="17"/>
      <c r="H71" s="27"/>
      <c r="I71" s="18"/>
    </row>
    <row r="72" spans="1:9" s="5" customFormat="1" x14ac:dyDescent="0.25">
      <c r="A72" s="14"/>
      <c r="B72" s="15"/>
      <c r="C72" s="16"/>
      <c r="D72" s="17"/>
      <c r="E72" s="17"/>
      <c r="F72" s="17"/>
      <c r="G72" s="17"/>
      <c r="H72" s="27"/>
      <c r="I72" s="18"/>
    </row>
    <row r="73" spans="1:9" x14ac:dyDescent="0.25">
      <c r="A73" s="8"/>
      <c r="B73" s="12"/>
      <c r="C73" s="12"/>
      <c r="D73" s="12"/>
      <c r="E73" s="12"/>
      <c r="F73" s="12"/>
      <c r="G73" s="12"/>
      <c r="H73" s="12"/>
      <c r="I73" s="12"/>
    </row>
    <row r="74" spans="1:9" x14ac:dyDescent="0.25">
      <c r="A74" s="19" t="s">
        <v>104</v>
      </c>
      <c r="B74" s="20"/>
      <c r="C74" s="20"/>
      <c r="D74" s="20"/>
      <c r="E74" s="20"/>
      <c r="F74" s="20"/>
      <c r="G74" s="20"/>
      <c r="H74" s="20"/>
      <c r="I74" s="20"/>
    </row>
    <row r="75" spans="1:9" x14ac:dyDescent="0.25">
      <c r="A75" s="8" t="s">
        <v>43</v>
      </c>
      <c r="B75" s="12">
        <v>265.73</v>
      </c>
      <c r="C75" s="12">
        <v>265.73</v>
      </c>
      <c r="D75" s="12">
        <v>534.4</v>
      </c>
      <c r="E75" s="12">
        <v>38.380000000000003</v>
      </c>
      <c r="F75" s="12">
        <v>38.380000000000003</v>
      </c>
      <c r="G75" s="12">
        <v>38.380000000000003</v>
      </c>
      <c r="H75" s="12">
        <f>SUM(D75:G75)</f>
        <v>649.54</v>
      </c>
      <c r="I75" s="12"/>
    </row>
    <row r="76" spans="1:9" x14ac:dyDescent="0.25">
      <c r="A76" s="8"/>
      <c r="B76" s="12"/>
      <c r="C76" s="12"/>
      <c r="D76" s="12"/>
      <c r="E76" s="12"/>
      <c r="F76" s="12"/>
      <c r="G76" s="12"/>
      <c r="H76" s="12">
        <f t="shared" ref="H76:H79" si="3">SUM(D76:G76)</f>
        <v>0</v>
      </c>
      <c r="I76" s="12"/>
    </row>
    <row r="77" spans="1:9" x14ac:dyDescent="0.25">
      <c r="A77" s="8"/>
      <c r="B77" s="12"/>
      <c r="C77" s="12"/>
      <c r="D77" s="12"/>
      <c r="E77" s="12"/>
      <c r="F77" s="12"/>
      <c r="G77" s="12"/>
      <c r="H77" s="12">
        <f t="shared" si="3"/>
        <v>0</v>
      </c>
      <c r="I77" s="12"/>
    </row>
    <row r="78" spans="1:9" x14ac:dyDescent="0.25">
      <c r="A78" s="8"/>
      <c r="B78" s="12"/>
      <c r="C78" s="12"/>
      <c r="D78" s="12"/>
      <c r="E78" s="12"/>
      <c r="F78" s="12"/>
      <c r="G78" s="12"/>
      <c r="H78" s="12">
        <f t="shared" si="3"/>
        <v>0</v>
      </c>
      <c r="I78" s="12"/>
    </row>
    <row r="79" spans="1:9" x14ac:dyDescent="0.25">
      <c r="A79" s="8"/>
      <c r="B79" s="12"/>
      <c r="C79" s="12"/>
      <c r="D79" s="12"/>
      <c r="E79" s="12"/>
      <c r="F79" s="12"/>
      <c r="G79" s="12"/>
      <c r="H79" s="12">
        <f t="shared" si="3"/>
        <v>0</v>
      </c>
      <c r="I79" s="12"/>
    </row>
    <row r="80" spans="1:9" x14ac:dyDescent="0.25">
      <c r="A80" s="8" t="s">
        <v>81</v>
      </c>
      <c r="B80" s="12">
        <f t="shared" ref="B80:I80" si="4">SUM(B75:B79)</f>
        <v>265.73</v>
      </c>
      <c r="C80" s="12">
        <f t="shared" si="4"/>
        <v>265.73</v>
      </c>
      <c r="D80" s="12">
        <f t="shared" si="4"/>
        <v>534.4</v>
      </c>
      <c r="E80" s="12">
        <f t="shared" si="4"/>
        <v>38.380000000000003</v>
      </c>
      <c r="F80" s="12">
        <f t="shared" si="4"/>
        <v>38.380000000000003</v>
      </c>
      <c r="G80" s="12">
        <f t="shared" si="4"/>
        <v>38.380000000000003</v>
      </c>
      <c r="H80" s="12">
        <f t="shared" si="4"/>
        <v>649.54</v>
      </c>
      <c r="I80" s="12">
        <f t="shared" si="4"/>
        <v>0</v>
      </c>
    </row>
    <row r="81" spans="1:9" x14ac:dyDescent="0.25">
      <c r="A81" s="8" t="s">
        <v>82</v>
      </c>
      <c r="B81" s="12">
        <f t="shared" ref="B81:I81" si="5">B70+B80</f>
        <v>10578.82</v>
      </c>
      <c r="C81" s="12">
        <f t="shared" si="5"/>
        <v>7895.74</v>
      </c>
      <c r="D81" s="12">
        <f t="shared" si="5"/>
        <v>19118.660000000003</v>
      </c>
      <c r="E81" s="12">
        <f t="shared" si="5"/>
        <v>1372.99</v>
      </c>
      <c r="F81" s="12">
        <f t="shared" si="5"/>
        <v>1372.99</v>
      </c>
      <c r="G81" s="12">
        <f t="shared" si="5"/>
        <v>1372.99</v>
      </c>
      <c r="H81" s="12">
        <f t="shared" si="5"/>
        <v>23237.630000000005</v>
      </c>
      <c r="I81" s="12">
        <f t="shared" si="5"/>
        <v>40531.19</v>
      </c>
    </row>
  </sheetData>
  <pageMargins left="0.75" right="0.75" top="0.75" bottom="1" header="0.5" footer="0.5"/>
  <pageSetup scale="6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1"/>
  <sheetViews>
    <sheetView zoomScale="120" zoomScaleNormal="120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M66" sqref="M66"/>
    </sheetView>
  </sheetViews>
  <sheetFormatPr defaultColWidth="9.140625" defaultRowHeight="15.75" x14ac:dyDescent="0.25"/>
  <cols>
    <col min="1" max="1" width="42.7109375" style="1" customWidth="1"/>
    <col min="2" max="2" width="15" style="2" customWidth="1"/>
    <col min="3" max="3" width="13.85546875" style="2" customWidth="1"/>
    <col min="4" max="4" width="14" style="2" bestFit="1" customWidth="1"/>
    <col min="5" max="7" width="12.7109375" style="2" bestFit="1" customWidth="1"/>
    <col min="8" max="8" width="13.5703125" style="2" customWidth="1"/>
    <col min="9" max="9" width="14" style="2" customWidth="1"/>
    <col min="10" max="16384" width="9.140625" style="1"/>
  </cols>
  <sheetData>
    <row r="1" spans="1:9" x14ac:dyDescent="0.25">
      <c r="A1" s="3" t="s">
        <v>0</v>
      </c>
      <c r="D1" s="21" t="s">
        <v>111</v>
      </c>
      <c r="E1" s="4"/>
      <c r="F1" s="4" t="s">
        <v>103</v>
      </c>
      <c r="G1" s="4"/>
      <c r="H1" s="4"/>
      <c r="I1" s="4"/>
    </row>
    <row r="2" spans="1:9" s="6" customFormat="1" ht="63" x14ac:dyDescent="0.25">
      <c r="A2" s="7" t="s">
        <v>3</v>
      </c>
      <c r="B2" s="28" t="s">
        <v>4</v>
      </c>
      <c r="C2" s="29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1" t="s">
        <v>10</v>
      </c>
      <c r="I2" s="32" t="s">
        <v>11</v>
      </c>
    </row>
    <row r="3" spans="1:9" x14ac:dyDescent="0.25">
      <c r="A3" s="8" t="s">
        <v>13</v>
      </c>
      <c r="B3" s="9"/>
      <c r="C3" s="10"/>
      <c r="D3" s="11"/>
      <c r="E3" s="11"/>
      <c r="F3" s="11"/>
      <c r="G3" s="11"/>
      <c r="H3" s="25">
        <f t="shared" ref="H3:H64" si="0">SUM(D3+E3+F3+G3)</f>
        <v>0</v>
      </c>
      <c r="I3" s="12">
        <f t="shared" ref="I3:I69" si="1">SUM(B3:G3)</f>
        <v>0</v>
      </c>
    </row>
    <row r="4" spans="1:9" x14ac:dyDescent="0.25">
      <c r="A4" s="8" t="s">
        <v>14</v>
      </c>
      <c r="B4" s="9"/>
      <c r="C4" s="10"/>
      <c r="D4" s="11"/>
      <c r="E4" s="11"/>
      <c r="F4" s="11"/>
      <c r="G4" s="11"/>
      <c r="H4" s="25">
        <f t="shared" si="0"/>
        <v>0</v>
      </c>
      <c r="I4" s="12">
        <f t="shared" si="1"/>
        <v>0</v>
      </c>
    </row>
    <row r="5" spans="1:9" x14ac:dyDescent="0.25">
      <c r="A5" s="8" t="s">
        <v>15</v>
      </c>
      <c r="B5" s="9"/>
      <c r="C5" s="10"/>
      <c r="D5" s="11"/>
      <c r="E5" s="11"/>
      <c r="F5" s="11"/>
      <c r="G5" s="11"/>
      <c r="H5" s="25">
        <f t="shared" si="0"/>
        <v>0</v>
      </c>
      <c r="I5" s="12">
        <f t="shared" si="1"/>
        <v>0</v>
      </c>
    </row>
    <row r="6" spans="1:9" x14ac:dyDescent="0.25">
      <c r="A6" s="8" t="s">
        <v>16</v>
      </c>
      <c r="B6" s="9"/>
      <c r="C6" s="10"/>
      <c r="D6" s="11"/>
      <c r="E6" s="11"/>
      <c r="F6" s="11"/>
      <c r="G6" s="11"/>
      <c r="H6" s="25">
        <f t="shared" si="0"/>
        <v>0</v>
      </c>
      <c r="I6" s="12">
        <f t="shared" si="1"/>
        <v>0</v>
      </c>
    </row>
    <row r="7" spans="1:9" x14ac:dyDescent="0.25">
      <c r="A7" s="8" t="s">
        <v>17</v>
      </c>
      <c r="B7" s="9">
        <v>187.88</v>
      </c>
      <c r="C7" s="10">
        <v>150.30000000000001</v>
      </c>
      <c r="D7" s="11">
        <v>340.06</v>
      </c>
      <c r="E7" s="11">
        <v>24.42</v>
      </c>
      <c r="F7" s="11">
        <v>24.42</v>
      </c>
      <c r="G7" s="11">
        <v>24.42</v>
      </c>
      <c r="H7" s="25">
        <f t="shared" si="0"/>
        <v>413.32000000000005</v>
      </c>
      <c r="I7" s="12">
        <f t="shared" si="1"/>
        <v>751.49999999999989</v>
      </c>
    </row>
    <row r="8" spans="1:9" x14ac:dyDescent="0.25">
      <c r="A8" s="8" t="s">
        <v>18</v>
      </c>
      <c r="B8" s="9"/>
      <c r="C8" s="10"/>
      <c r="D8" s="11"/>
      <c r="E8" s="11"/>
      <c r="F8" s="11"/>
      <c r="G8" s="11"/>
      <c r="H8" s="25">
        <f t="shared" si="0"/>
        <v>0</v>
      </c>
      <c r="I8" s="12">
        <f t="shared" si="1"/>
        <v>0</v>
      </c>
    </row>
    <row r="9" spans="1:9" x14ac:dyDescent="0.25">
      <c r="A9" s="8" t="s">
        <v>19</v>
      </c>
      <c r="B9" s="9">
        <v>413</v>
      </c>
      <c r="C9" s="10"/>
      <c r="D9" s="11">
        <v>748</v>
      </c>
      <c r="E9" s="11">
        <v>54</v>
      </c>
      <c r="F9" s="11">
        <v>54</v>
      </c>
      <c r="G9" s="11">
        <v>54</v>
      </c>
      <c r="H9" s="25">
        <f t="shared" si="0"/>
        <v>910</v>
      </c>
      <c r="I9" s="12">
        <f t="shared" si="1"/>
        <v>1323</v>
      </c>
    </row>
    <row r="10" spans="1:9" x14ac:dyDescent="0.25">
      <c r="A10" s="8" t="s">
        <v>20</v>
      </c>
      <c r="B10" s="9"/>
      <c r="C10" s="10"/>
      <c r="D10" s="11"/>
      <c r="E10" s="11"/>
      <c r="F10" s="11"/>
      <c r="G10" s="11"/>
      <c r="H10" s="25">
        <f t="shared" si="0"/>
        <v>0</v>
      </c>
      <c r="I10" s="12">
        <f t="shared" si="1"/>
        <v>0</v>
      </c>
    </row>
    <row r="11" spans="1:9" x14ac:dyDescent="0.25">
      <c r="A11" s="8" t="s">
        <v>21</v>
      </c>
      <c r="B11" s="9"/>
      <c r="C11" s="10"/>
      <c r="D11" s="11"/>
      <c r="E11" s="11"/>
      <c r="F11" s="11"/>
      <c r="G11" s="11"/>
      <c r="H11" s="25">
        <f t="shared" si="0"/>
        <v>0</v>
      </c>
      <c r="I11" s="12"/>
    </row>
    <row r="12" spans="1:9" x14ac:dyDescent="0.25">
      <c r="A12" s="8" t="s">
        <v>22</v>
      </c>
      <c r="B12" s="9"/>
      <c r="C12" s="10"/>
      <c r="D12" s="11"/>
      <c r="E12" s="11"/>
      <c r="F12" s="11"/>
      <c r="G12" s="11"/>
      <c r="H12" s="25">
        <f t="shared" si="0"/>
        <v>0</v>
      </c>
      <c r="I12" s="12">
        <f t="shared" si="1"/>
        <v>0</v>
      </c>
    </row>
    <row r="13" spans="1:9" x14ac:dyDescent="0.25">
      <c r="A13" s="8" t="s">
        <v>23</v>
      </c>
      <c r="B13" s="9"/>
      <c r="C13" s="10"/>
      <c r="D13" s="11"/>
      <c r="E13" s="11"/>
      <c r="F13" s="11"/>
      <c r="G13" s="11"/>
      <c r="H13" s="25">
        <f t="shared" si="0"/>
        <v>0</v>
      </c>
      <c r="I13" s="12">
        <f t="shared" si="1"/>
        <v>0</v>
      </c>
    </row>
    <row r="14" spans="1:9" x14ac:dyDescent="0.25">
      <c r="A14" s="8" t="s">
        <v>24</v>
      </c>
      <c r="B14" s="9"/>
      <c r="C14" s="10"/>
      <c r="D14" s="11"/>
      <c r="E14" s="11"/>
      <c r="F14" s="11"/>
      <c r="G14" s="11"/>
      <c r="H14" s="25">
        <f t="shared" si="0"/>
        <v>0</v>
      </c>
      <c r="I14" s="12">
        <f t="shared" si="1"/>
        <v>0</v>
      </c>
    </row>
    <row r="15" spans="1:9" x14ac:dyDescent="0.25">
      <c r="A15" s="8" t="s">
        <v>25</v>
      </c>
      <c r="B15" s="9"/>
      <c r="C15" s="10"/>
      <c r="D15" s="11"/>
      <c r="E15" s="11"/>
      <c r="F15" s="11"/>
      <c r="G15" s="11"/>
      <c r="H15" s="25">
        <f t="shared" si="0"/>
        <v>0</v>
      </c>
      <c r="I15" s="12">
        <f t="shared" si="1"/>
        <v>0</v>
      </c>
    </row>
    <row r="16" spans="1:9" x14ac:dyDescent="0.25">
      <c r="A16" s="8" t="s">
        <v>26</v>
      </c>
      <c r="B16" s="9">
        <v>300.98</v>
      </c>
      <c r="C16" s="10">
        <v>240.79</v>
      </c>
      <c r="D16" s="11">
        <v>544.77</v>
      </c>
      <c r="E16" s="11">
        <v>39.130000000000003</v>
      </c>
      <c r="F16" s="11">
        <v>39.130000000000003</v>
      </c>
      <c r="G16" s="11">
        <v>39.130000000000003</v>
      </c>
      <c r="H16" s="25">
        <f t="shared" si="0"/>
        <v>662.16</v>
      </c>
      <c r="I16" s="12">
        <f t="shared" si="1"/>
        <v>1203.9300000000003</v>
      </c>
    </row>
    <row r="17" spans="1:9" x14ac:dyDescent="0.25">
      <c r="A17" s="8" t="s">
        <v>27</v>
      </c>
      <c r="B17" s="9">
        <v>2202.59</v>
      </c>
      <c r="C17" s="10"/>
      <c r="D17" s="11">
        <v>3986.56</v>
      </c>
      <c r="E17" s="11">
        <v>286.38</v>
      </c>
      <c r="F17" s="11">
        <v>286.38</v>
      </c>
      <c r="G17" s="11">
        <v>286.38</v>
      </c>
      <c r="H17" s="25">
        <f t="shared" si="0"/>
        <v>4845.7</v>
      </c>
      <c r="I17" s="12">
        <f t="shared" si="1"/>
        <v>7048.29</v>
      </c>
    </row>
    <row r="18" spans="1:9" x14ac:dyDescent="0.25">
      <c r="A18" s="8" t="s">
        <v>28</v>
      </c>
      <c r="B18" s="9">
        <v>219.81</v>
      </c>
      <c r="C18" s="10">
        <v>175.85</v>
      </c>
      <c r="D18" s="11">
        <v>397.86</v>
      </c>
      <c r="E18" s="11">
        <v>28.57</v>
      </c>
      <c r="F18" s="11">
        <v>28.57</v>
      </c>
      <c r="G18" s="11">
        <v>28.57</v>
      </c>
      <c r="H18" s="25">
        <f t="shared" si="0"/>
        <v>483.57</v>
      </c>
      <c r="I18" s="12">
        <f t="shared" si="1"/>
        <v>879.23000000000013</v>
      </c>
    </row>
    <row r="19" spans="1:9" x14ac:dyDescent="0.25">
      <c r="A19" s="8" t="s">
        <v>29</v>
      </c>
      <c r="B19" s="9">
        <v>293.75</v>
      </c>
      <c r="C19" s="10">
        <v>235</v>
      </c>
      <c r="D19" s="11">
        <v>531.67999999999995</v>
      </c>
      <c r="E19" s="11">
        <v>38.19</v>
      </c>
      <c r="F19" s="11">
        <v>38.19</v>
      </c>
      <c r="G19" s="11">
        <v>38.19</v>
      </c>
      <c r="H19" s="25">
        <f t="shared" si="0"/>
        <v>646.25</v>
      </c>
      <c r="I19" s="12">
        <f>SUM(B19:G19)</f>
        <v>1175</v>
      </c>
    </row>
    <row r="20" spans="1:9" x14ac:dyDescent="0.25">
      <c r="A20" s="8" t="s">
        <v>30</v>
      </c>
      <c r="B20" s="9"/>
      <c r="C20" s="10"/>
      <c r="D20" s="11"/>
      <c r="E20" s="11"/>
      <c r="F20" s="11"/>
      <c r="G20" s="11"/>
      <c r="H20" s="25">
        <f t="shared" si="0"/>
        <v>0</v>
      </c>
      <c r="I20" s="12">
        <f>SUM(B20:G20)</f>
        <v>0</v>
      </c>
    </row>
    <row r="21" spans="1:9" x14ac:dyDescent="0.25">
      <c r="A21" s="8" t="s">
        <v>83</v>
      </c>
      <c r="B21" s="9">
        <v>240.18</v>
      </c>
      <c r="C21" s="10">
        <v>192.14</v>
      </c>
      <c r="D21" s="11">
        <v>434.73</v>
      </c>
      <c r="E21" s="11">
        <v>31.22</v>
      </c>
      <c r="F21" s="11">
        <v>31.22</v>
      </c>
      <c r="G21" s="11">
        <v>31.22</v>
      </c>
      <c r="H21" s="25">
        <f t="shared" si="0"/>
        <v>528.3900000000001</v>
      </c>
      <c r="I21" s="12">
        <f t="shared" si="1"/>
        <v>960.71</v>
      </c>
    </row>
    <row r="22" spans="1:9" x14ac:dyDescent="0.25">
      <c r="A22" s="8" t="s">
        <v>31</v>
      </c>
      <c r="B22" s="9"/>
      <c r="C22" s="10"/>
      <c r="D22" s="11"/>
      <c r="E22" s="11"/>
      <c r="F22" s="11"/>
      <c r="G22" s="11"/>
      <c r="H22" s="25">
        <f t="shared" si="0"/>
        <v>0</v>
      </c>
      <c r="I22" s="12">
        <f t="shared" si="1"/>
        <v>0</v>
      </c>
    </row>
    <row r="23" spans="1:9" x14ac:dyDescent="0.25">
      <c r="A23" s="8" t="s">
        <v>32</v>
      </c>
      <c r="B23" s="9"/>
      <c r="C23" s="10"/>
      <c r="D23" s="11"/>
      <c r="E23" s="11"/>
      <c r="F23" s="11"/>
      <c r="G23" s="11"/>
      <c r="H23" s="25">
        <f t="shared" si="0"/>
        <v>0</v>
      </c>
      <c r="I23" s="12"/>
    </row>
    <row r="24" spans="1:9" x14ac:dyDescent="0.25">
      <c r="A24" s="8" t="s">
        <v>33</v>
      </c>
      <c r="B24" s="9"/>
      <c r="C24" s="10"/>
      <c r="D24" s="11"/>
      <c r="E24" s="11"/>
      <c r="F24" s="11"/>
      <c r="G24" s="11"/>
      <c r="H24" s="25">
        <f t="shared" si="0"/>
        <v>0</v>
      </c>
      <c r="I24" s="12">
        <f t="shared" si="1"/>
        <v>0</v>
      </c>
    </row>
    <row r="25" spans="1:9" x14ac:dyDescent="0.25">
      <c r="A25" s="8" t="s">
        <v>34</v>
      </c>
      <c r="B25" s="9"/>
      <c r="C25" s="10"/>
      <c r="D25" s="11"/>
      <c r="E25" s="11"/>
      <c r="F25" s="11"/>
      <c r="G25" s="11"/>
      <c r="H25" s="25">
        <f t="shared" si="0"/>
        <v>0</v>
      </c>
      <c r="I25" s="12">
        <f t="shared" si="1"/>
        <v>0</v>
      </c>
    </row>
    <row r="26" spans="1:9" x14ac:dyDescent="0.25">
      <c r="A26" s="8" t="s">
        <v>35</v>
      </c>
      <c r="B26" s="9"/>
      <c r="C26" s="10"/>
      <c r="D26" s="11"/>
      <c r="E26" s="11"/>
      <c r="F26" s="11"/>
      <c r="G26" s="11"/>
      <c r="H26" s="25">
        <f t="shared" si="0"/>
        <v>0</v>
      </c>
      <c r="I26" s="12">
        <f t="shared" si="1"/>
        <v>0</v>
      </c>
    </row>
    <row r="27" spans="1:9" x14ac:dyDescent="0.25">
      <c r="A27" s="8" t="s">
        <v>36</v>
      </c>
      <c r="B27" s="9"/>
      <c r="C27" s="10"/>
      <c r="D27" s="11"/>
      <c r="E27" s="11"/>
      <c r="F27" s="11"/>
      <c r="G27" s="11"/>
      <c r="H27" s="25">
        <f t="shared" si="0"/>
        <v>0</v>
      </c>
      <c r="I27" s="12">
        <f t="shared" si="1"/>
        <v>0</v>
      </c>
    </row>
    <row r="28" spans="1:9" x14ac:dyDescent="0.25">
      <c r="A28" s="8" t="s">
        <v>37</v>
      </c>
      <c r="B28" s="9"/>
      <c r="C28" s="10"/>
      <c r="D28" s="11"/>
      <c r="E28" s="11"/>
      <c r="F28" s="11"/>
      <c r="G28" s="11"/>
      <c r="H28" s="25">
        <f t="shared" si="0"/>
        <v>0</v>
      </c>
      <c r="I28" s="12">
        <f t="shared" si="1"/>
        <v>0</v>
      </c>
    </row>
    <row r="29" spans="1:9" x14ac:dyDescent="0.25">
      <c r="A29" s="8" t="s">
        <v>38</v>
      </c>
      <c r="B29" s="9"/>
      <c r="C29" s="10"/>
      <c r="D29" s="11"/>
      <c r="E29" s="11"/>
      <c r="F29" s="11"/>
      <c r="G29" s="11"/>
      <c r="H29" s="25">
        <f t="shared" si="0"/>
        <v>0</v>
      </c>
      <c r="I29" s="12">
        <f t="shared" si="1"/>
        <v>0</v>
      </c>
    </row>
    <row r="30" spans="1:9" x14ac:dyDescent="0.25">
      <c r="A30" s="8" t="s">
        <v>39</v>
      </c>
      <c r="B30" s="9">
        <v>186.26</v>
      </c>
      <c r="C30" s="10">
        <v>149</v>
      </c>
      <c r="D30" s="11">
        <v>337.13</v>
      </c>
      <c r="E30" s="11">
        <v>24.21</v>
      </c>
      <c r="F30" s="11">
        <v>24.21</v>
      </c>
      <c r="G30" s="11">
        <v>24.21</v>
      </c>
      <c r="H30" s="25">
        <f t="shared" si="0"/>
        <v>409.75999999999993</v>
      </c>
      <c r="I30" s="12">
        <f t="shared" si="1"/>
        <v>745.0200000000001</v>
      </c>
    </row>
    <row r="31" spans="1:9" x14ac:dyDescent="0.25">
      <c r="A31" s="8" t="s">
        <v>40</v>
      </c>
      <c r="B31" s="9"/>
      <c r="C31" s="10"/>
      <c r="D31" s="11"/>
      <c r="E31" s="11"/>
      <c r="F31" s="11"/>
      <c r="G31" s="11"/>
      <c r="H31" s="25">
        <f t="shared" si="0"/>
        <v>0</v>
      </c>
      <c r="I31" s="12">
        <f t="shared" si="1"/>
        <v>0</v>
      </c>
    </row>
    <row r="32" spans="1:9" x14ac:dyDescent="0.25">
      <c r="A32" s="8" t="s">
        <v>41</v>
      </c>
      <c r="B32" s="9"/>
      <c r="C32" s="10"/>
      <c r="D32" s="11"/>
      <c r="E32" s="11"/>
      <c r="F32" s="11"/>
      <c r="G32" s="11"/>
      <c r="H32" s="25">
        <f t="shared" si="0"/>
        <v>0</v>
      </c>
      <c r="I32" s="12">
        <f t="shared" si="1"/>
        <v>0</v>
      </c>
    </row>
    <row r="33" spans="1:9" x14ac:dyDescent="0.25">
      <c r="A33" s="8" t="s">
        <v>42</v>
      </c>
      <c r="B33" s="9"/>
      <c r="C33" s="10"/>
      <c r="D33" s="11"/>
      <c r="E33" s="11"/>
      <c r="F33" s="11"/>
      <c r="G33" s="11"/>
      <c r="H33" s="25">
        <f t="shared" si="0"/>
        <v>0</v>
      </c>
      <c r="I33" s="12">
        <f t="shared" si="1"/>
        <v>0</v>
      </c>
    </row>
    <row r="34" spans="1:9" x14ac:dyDescent="0.25">
      <c r="A34" s="8" t="s">
        <v>43</v>
      </c>
      <c r="B34" s="9"/>
      <c r="C34" s="10"/>
      <c r="D34" s="11"/>
      <c r="E34" s="11"/>
      <c r="F34" s="11"/>
      <c r="G34" s="11"/>
      <c r="H34" s="25">
        <f t="shared" si="0"/>
        <v>0</v>
      </c>
      <c r="I34" s="12">
        <f t="shared" si="1"/>
        <v>0</v>
      </c>
    </row>
    <row r="35" spans="1:9" x14ac:dyDescent="0.25">
      <c r="A35" s="8" t="s">
        <v>44</v>
      </c>
      <c r="B35" s="9">
        <v>1299</v>
      </c>
      <c r="C35" s="10">
        <v>1039.2</v>
      </c>
      <c r="D35" s="11">
        <v>2351.16</v>
      </c>
      <c r="E35" s="11">
        <v>168.88</v>
      </c>
      <c r="F35" s="11">
        <v>168.88</v>
      </c>
      <c r="G35" s="11">
        <v>168.88</v>
      </c>
      <c r="H35" s="25">
        <f t="shared" si="0"/>
        <v>2857.8</v>
      </c>
      <c r="I35" s="12">
        <f t="shared" si="1"/>
        <v>5196</v>
      </c>
    </row>
    <row r="36" spans="1:9" x14ac:dyDescent="0.25">
      <c r="A36" s="8" t="s">
        <v>45</v>
      </c>
      <c r="B36" s="9"/>
      <c r="C36" s="10"/>
      <c r="D36" s="11"/>
      <c r="E36" s="11"/>
      <c r="F36" s="11"/>
      <c r="G36" s="11"/>
      <c r="H36" s="25">
        <f t="shared" si="0"/>
        <v>0</v>
      </c>
      <c r="I36" s="12">
        <f t="shared" si="1"/>
        <v>0</v>
      </c>
    </row>
    <row r="37" spans="1:9" x14ac:dyDescent="0.25">
      <c r="A37" s="8" t="s">
        <v>46</v>
      </c>
      <c r="B37" s="9"/>
      <c r="C37" s="10"/>
      <c r="D37" s="11"/>
      <c r="E37" s="11"/>
      <c r="F37" s="11"/>
      <c r="G37" s="11"/>
      <c r="H37" s="25">
        <f t="shared" si="0"/>
        <v>0</v>
      </c>
      <c r="I37" s="12"/>
    </row>
    <row r="38" spans="1:9" x14ac:dyDescent="0.25">
      <c r="A38" s="8" t="s">
        <v>47</v>
      </c>
      <c r="B38" s="9">
        <v>671.73</v>
      </c>
      <c r="C38" s="10">
        <v>537.38</v>
      </c>
      <c r="D38" s="11">
        <v>1215.8499999999999</v>
      </c>
      <c r="E38" s="11">
        <v>87.32</v>
      </c>
      <c r="F38" s="11">
        <v>87.32</v>
      </c>
      <c r="G38" s="11">
        <v>87.32</v>
      </c>
      <c r="H38" s="25">
        <f t="shared" si="0"/>
        <v>1477.8099999999997</v>
      </c>
      <c r="I38" s="12">
        <f t="shared" si="1"/>
        <v>2686.9200000000005</v>
      </c>
    </row>
    <row r="39" spans="1:9" x14ac:dyDescent="0.25">
      <c r="A39" s="8" t="s">
        <v>48</v>
      </c>
      <c r="B39" s="9"/>
      <c r="C39" s="10"/>
      <c r="D39" s="11"/>
      <c r="E39" s="11"/>
      <c r="F39" s="11"/>
      <c r="G39" s="11"/>
      <c r="H39" s="25">
        <f t="shared" si="0"/>
        <v>0</v>
      </c>
      <c r="I39" s="12">
        <f t="shared" si="1"/>
        <v>0</v>
      </c>
    </row>
    <row r="40" spans="1:9" x14ac:dyDescent="0.25">
      <c r="A40" s="8" t="s">
        <v>49</v>
      </c>
      <c r="B40" s="9">
        <v>244.9</v>
      </c>
      <c r="C40" s="10">
        <v>195.92</v>
      </c>
      <c r="D40" s="11">
        <v>443.26</v>
      </c>
      <c r="E40" s="11">
        <v>31.84</v>
      </c>
      <c r="F40" s="11">
        <v>31.84</v>
      </c>
      <c r="G40" s="11">
        <v>31.84</v>
      </c>
      <c r="H40" s="25">
        <f t="shared" si="0"/>
        <v>538.78</v>
      </c>
      <c r="I40" s="12">
        <f t="shared" si="1"/>
        <v>979.6</v>
      </c>
    </row>
    <row r="41" spans="1:9" x14ac:dyDescent="0.25">
      <c r="A41" s="8" t="s">
        <v>50</v>
      </c>
      <c r="B41" s="9"/>
      <c r="C41" s="10"/>
      <c r="D41" s="11"/>
      <c r="E41" s="11"/>
      <c r="F41" s="11"/>
      <c r="G41" s="11"/>
      <c r="H41" s="25">
        <f t="shared" si="0"/>
        <v>0</v>
      </c>
      <c r="I41" s="12">
        <f t="shared" si="1"/>
        <v>0</v>
      </c>
    </row>
    <row r="42" spans="1:9" x14ac:dyDescent="0.25">
      <c r="A42" s="8" t="s">
        <v>51</v>
      </c>
      <c r="B42" s="9">
        <v>625.75</v>
      </c>
      <c r="C42" s="10">
        <v>500.6</v>
      </c>
      <c r="D42" s="11">
        <v>1132.5999999999999</v>
      </c>
      <c r="E42" s="11">
        <v>81.349999999999994</v>
      </c>
      <c r="F42" s="11">
        <v>81.349999999999994</v>
      </c>
      <c r="G42" s="11">
        <v>81.349999999999994</v>
      </c>
      <c r="H42" s="25">
        <f t="shared" si="0"/>
        <v>1376.6499999999996</v>
      </c>
      <c r="I42" s="12">
        <f t="shared" si="1"/>
        <v>2502.9999999999995</v>
      </c>
    </row>
    <row r="43" spans="1:9" x14ac:dyDescent="0.25">
      <c r="A43" s="8" t="s">
        <v>52</v>
      </c>
      <c r="B43" s="9"/>
      <c r="C43" s="10"/>
      <c r="D43" s="11"/>
      <c r="E43" s="11"/>
      <c r="F43" s="11"/>
      <c r="G43" s="11"/>
      <c r="H43" s="25">
        <f t="shared" si="0"/>
        <v>0</v>
      </c>
      <c r="I43" s="12">
        <f t="shared" si="1"/>
        <v>0</v>
      </c>
    </row>
    <row r="44" spans="1:9" x14ac:dyDescent="0.25">
      <c r="A44" s="8" t="s">
        <v>53</v>
      </c>
      <c r="B44" s="9"/>
      <c r="C44" s="10"/>
      <c r="D44" s="11"/>
      <c r="E44" s="11"/>
      <c r="F44" s="11"/>
      <c r="G44" s="11"/>
      <c r="H44" s="25">
        <f t="shared" si="0"/>
        <v>0</v>
      </c>
      <c r="I44" s="12">
        <f t="shared" si="1"/>
        <v>0</v>
      </c>
    </row>
    <row r="45" spans="1:9" x14ac:dyDescent="0.25">
      <c r="A45" s="8" t="s">
        <v>54</v>
      </c>
      <c r="B45" s="9"/>
      <c r="C45" s="10"/>
      <c r="D45" s="11"/>
      <c r="E45" s="11"/>
      <c r="F45" s="11"/>
      <c r="G45" s="11"/>
      <c r="H45" s="25">
        <f t="shared" si="0"/>
        <v>0</v>
      </c>
      <c r="I45" s="12">
        <f t="shared" si="1"/>
        <v>0</v>
      </c>
    </row>
    <row r="46" spans="1:9" x14ac:dyDescent="0.25">
      <c r="A46" s="8" t="s">
        <v>55</v>
      </c>
      <c r="B46" s="9">
        <v>225.43</v>
      </c>
      <c r="C46" s="10">
        <v>180.34</v>
      </c>
      <c r="D46" s="11">
        <v>408</v>
      </c>
      <c r="E46" s="11">
        <v>29.31</v>
      </c>
      <c r="F46" s="11">
        <v>29.31</v>
      </c>
      <c r="G46" s="11">
        <v>29.31</v>
      </c>
      <c r="H46" s="25">
        <f t="shared" si="0"/>
        <v>495.93</v>
      </c>
      <c r="I46" s="12">
        <f>SUM(B46:G46)</f>
        <v>901.69999999999982</v>
      </c>
    </row>
    <row r="47" spans="1:9" x14ac:dyDescent="0.25">
      <c r="A47" s="8" t="s">
        <v>56</v>
      </c>
      <c r="B47" s="9">
        <v>152.75</v>
      </c>
      <c r="C47" s="10">
        <v>122.2</v>
      </c>
      <c r="D47" s="11">
        <v>276.47000000000003</v>
      </c>
      <c r="E47" s="11">
        <v>19.86</v>
      </c>
      <c r="F47" s="11">
        <v>19.86</v>
      </c>
      <c r="G47" s="11">
        <v>19.86</v>
      </c>
      <c r="H47" s="25">
        <f t="shared" si="0"/>
        <v>336.05000000000007</v>
      </c>
      <c r="I47" s="12">
        <f>SUM(B47:G47)</f>
        <v>611.00000000000011</v>
      </c>
    </row>
    <row r="48" spans="1:9" x14ac:dyDescent="0.25">
      <c r="A48" s="8" t="s">
        <v>57</v>
      </c>
      <c r="B48" s="9">
        <v>170.79</v>
      </c>
      <c r="C48" s="10">
        <v>136.63</v>
      </c>
      <c r="D48" s="13">
        <v>309.13</v>
      </c>
      <c r="E48" s="13">
        <v>22.2</v>
      </c>
      <c r="F48" s="13">
        <v>22.2</v>
      </c>
      <c r="G48" s="13">
        <v>22.2</v>
      </c>
      <c r="H48" s="25">
        <f t="shared" si="0"/>
        <v>375.72999999999996</v>
      </c>
      <c r="I48" s="8"/>
    </row>
    <row r="49" spans="1:9" x14ac:dyDescent="0.25">
      <c r="A49" s="8" t="s">
        <v>58</v>
      </c>
      <c r="B49" s="9">
        <v>373.65</v>
      </c>
      <c r="C49" s="10">
        <v>298.92</v>
      </c>
      <c r="D49" s="11">
        <v>676.32</v>
      </c>
      <c r="E49" s="11">
        <v>48.57</v>
      </c>
      <c r="F49" s="11">
        <v>48.57</v>
      </c>
      <c r="G49" s="11">
        <v>48.57</v>
      </c>
      <c r="H49" s="25">
        <f t="shared" si="0"/>
        <v>822.0300000000002</v>
      </c>
      <c r="I49" s="12">
        <f t="shared" si="1"/>
        <v>1494.5999999999997</v>
      </c>
    </row>
    <row r="50" spans="1:9" x14ac:dyDescent="0.25">
      <c r="A50" s="8" t="s">
        <v>59</v>
      </c>
      <c r="B50" s="9">
        <v>3.56</v>
      </c>
      <c r="C50" s="10">
        <v>2.84</v>
      </c>
      <c r="D50" s="11">
        <v>6.44</v>
      </c>
      <c r="E50" s="11">
        <v>0.46</v>
      </c>
      <c r="F50" s="11">
        <v>0.46</v>
      </c>
      <c r="G50" s="11">
        <v>0.46</v>
      </c>
      <c r="H50" s="25">
        <f t="shared" si="0"/>
        <v>7.82</v>
      </c>
      <c r="I50" s="12">
        <f t="shared" si="1"/>
        <v>14.220000000000002</v>
      </c>
    </row>
    <row r="51" spans="1:9" x14ac:dyDescent="0.25">
      <c r="A51" s="8" t="s">
        <v>60</v>
      </c>
      <c r="B51" s="9"/>
      <c r="C51" s="10"/>
      <c r="D51" s="11"/>
      <c r="E51" s="11"/>
      <c r="F51" s="11"/>
      <c r="G51" s="11"/>
      <c r="H51" s="25">
        <f t="shared" si="0"/>
        <v>0</v>
      </c>
      <c r="I51" s="12">
        <f t="shared" si="1"/>
        <v>0</v>
      </c>
    </row>
    <row r="52" spans="1:9" x14ac:dyDescent="0.25">
      <c r="A52" s="8" t="s">
        <v>61</v>
      </c>
      <c r="B52" s="9"/>
      <c r="C52" s="10"/>
      <c r="D52" s="11"/>
      <c r="E52" s="11"/>
      <c r="F52" s="11"/>
      <c r="G52" s="11"/>
      <c r="H52" s="25">
        <f t="shared" si="0"/>
        <v>0</v>
      </c>
      <c r="I52" s="12">
        <f t="shared" si="1"/>
        <v>0</v>
      </c>
    </row>
    <row r="53" spans="1:9" x14ac:dyDescent="0.25">
      <c r="A53" s="8" t="s">
        <v>62</v>
      </c>
      <c r="B53" s="9"/>
      <c r="C53" s="10"/>
      <c r="D53" s="11"/>
      <c r="E53" s="11"/>
      <c r="F53" s="11"/>
      <c r="G53" s="11"/>
      <c r="H53" s="25">
        <f t="shared" si="0"/>
        <v>0</v>
      </c>
      <c r="I53" s="12"/>
    </row>
    <row r="54" spans="1:9" x14ac:dyDescent="0.25">
      <c r="A54" s="8" t="s">
        <v>63</v>
      </c>
      <c r="B54" s="9"/>
      <c r="C54" s="10"/>
      <c r="D54" s="11"/>
      <c r="E54" s="11"/>
      <c r="F54" s="11"/>
      <c r="G54" s="11"/>
      <c r="H54" s="25">
        <f t="shared" si="0"/>
        <v>0</v>
      </c>
      <c r="I54" s="12">
        <f t="shared" si="1"/>
        <v>0</v>
      </c>
    </row>
    <row r="55" spans="1:9" x14ac:dyDescent="0.25">
      <c r="A55" s="8" t="s">
        <v>64</v>
      </c>
      <c r="B55" s="9"/>
      <c r="C55" s="10"/>
      <c r="D55" s="11"/>
      <c r="E55" s="11"/>
      <c r="F55" s="11"/>
      <c r="G55" s="11"/>
      <c r="H55" s="25">
        <f t="shared" si="0"/>
        <v>0</v>
      </c>
      <c r="I55" s="12"/>
    </row>
    <row r="56" spans="1:9" x14ac:dyDescent="0.25">
      <c r="A56" s="8" t="s">
        <v>65</v>
      </c>
      <c r="B56" s="9"/>
      <c r="C56" s="10"/>
      <c r="D56" s="11"/>
      <c r="E56" s="11"/>
      <c r="F56" s="11"/>
      <c r="G56" s="11"/>
      <c r="H56" s="25">
        <f t="shared" si="0"/>
        <v>0</v>
      </c>
      <c r="I56" s="12">
        <f t="shared" si="1"/>
        <v>0</v>
      </c>
    </row>
    <row r="57" spans="1:9" x14ac:dyDescent="0.25">
      <c r="A57" s="8" t="s">
        <v>66</v>
      </c>
      <c r="B57" s="9"/>
      <c r="C57" s="10"/>
      <c r="D57" s="11"/>
      <c r="E57" s="11"/>
      <c r="F57" s="11"/>
      <c r="G57" s="11"/>
      <c r="H57" s="25">
        <f t="shared" si="0"/>
        <v>0</v>
      </c>
      <c r="I57" s="12">
        <f t="shared" si="1"/>
        <v>0</v>
      </c>
    </row>
    <row r="58" spans="1:9" x14ac:dyDescent="0.25">
      <c r="A58" s="8" t="s">
        <v>67</v>
      </c>
      <c r="B58" s="9"/>
      <c r="C58" s="10"/>
      <c r="D58" s="11"/>
      <c r="E58" s="11"/>
      <c r="F58" s="11"/>
      <c r="G58" s="11"/>
      <c r="H58" s="25">
        <f t="shared" si="0"/>
        <v>0</v>
      </c>
      <c r="I58" s="12">
        <f t="shared" si="1"/>
        <v>0</v>
      </c>
    </row>
    <row r="59" spans="1:9" x14ac:dyDescent="0.25">
      <c r="A59" s="8" t="s">
        <v>68</v>
      </c>
      <c r="B59" s="9">
        <v>295.25</v>
      </c>
      <c r="C59" s="10">
        <v>236.2</v>
      </c>
      <c r="D59" s="11">
        <v>534.38</v>
      </c>
      <c r="E59" s="11">
        <v>38.39</v>
      </c>
      <c r="F59" s="11">
        <v>38.39</v>
      </c>
      <c r="G59" s="11">
        <v>38.39</v>
      </c>
      <c r="H59" s="25">
        <f t="shared" si="0"/>
        <v>649.54999999999995</v>
      </c>
      <c r="I59" s="12">
        <f t="shared" si="1"/>
        <v>1181.0000000000002</v>
      </c>
    </row>
    <row r="60" spans="1:9" x14ac:dyDescent="0.25">
      <c r="A60" s="8" t="s">
        <v>69</v>
      </c>
      <c r="B60" s="9">
        <v>4125</v>
      </c>
      <c r="C60" s="10">
        <v>3300</v>
      </c>
      <c r="D60" s="11">
        <v>7466.25</v>
      </c>
      <c r="E60" s="11">
        <v>536.25</v>
      </c>
      <c r="F60" s="11">
        <v>536.25</v>
      </c>
      <c r="G60" s="11">
        <v>536.25</v>
      </c>
      <c r="H60" s="25">
        <f t="shared" si="0"/>
        <v>9075</v>
      </c>
      <c r="I60" s="12">
        <f t="shared" si="1"/>
        <v>16500</v>
      </c>
    </row>
    <row r="61" spans="1:9" x14ac:dyDescent="0.25">
      <c r="A61" s="8" t="s">
        <v>70</v>
      </c>
      <c r="B61" s="9">
        <v>352.25</v>
      </c>
      <c r="C61" s="10">
        <v>281.8</v>
      </c>
      <c r="D61" s="11">
        <v>637.58000000000004</v>
      </c>
      <c r="E61" s="11">
        <v>45.79</v>
      </c>
      <c r="F61" s="11">
        <v>45.79</v>
      </c>
      <c r="G61" s="11">
        <v>45.79</v>
      </c>
      <c r="H61" s="25">
        <f t="shared" si="0"/>
        <v>774.94999999999993</v>
      </c>
      <c r="I61" s="12">
        <f t="shared" si="1"/>
        <v>1409</v>
      </c>
    </row>
    <row r="62" spans="1:9" x14ac:dyDescent="0.25">
      <c r="A62" s="8" t="s">
        <v>71</v>
      </c>
      <c r="B62" s="9"/>
      <c r="C62" s="10"/>
      <c r="D62" s="11"/>
      <c r="E62" s="11"/>
      <c r="F62" s="11"/>
      <c r="G62" s="11"/>
      <c r="H62" s="25">
        <f t="shared" si="0"/>
        <v>0</v>
      </c>
      <c r="I62" s="12"/>
    </row>
    <row r="63" spans="1:9" x14ac:dyDescent="0.25">
      <c r="A63" s="8" t="s">
        <v>72</v>
      </c>
      <c r="B63" s="9">
        <v>12.5</v>
      </c>
      <c r="C63" s="10">
        <v>10</v>
      </c>
      <c r="D63" s="11">
        <v>22.64</v>
      </c>
      <c r="E63" s="11">
        <v>1.62</v>
      </c>
      <c r="F63" s="11">
        <v>1.62</v>
      </c>
      <c r="G63" s="11">
        <v>1.62</v>
      </c>
      <c r="H63" s="25">
        <f t="shared" si="0"/>
        <v>27.500000000000004</v>
      </c>
      <c r="I63" s="12"/>
    </row>
    <row r="64" spans="1:9" x14ac:dyDescent="0.25">
      <c r="A64" s="8" t="s">
        <v>73</v>
      </c>
      <c r="B64" s="9"/>
      <c r="C64" s="10"/>
      <c r="D64" s="11"/>
      <c r="E64" s="11"/>
      <c r="F64" s="11"/>
      <c r="G64" s="11"/>
      <c r="H64" s="25">
        <f t="shared" si="0"/>
        <v>0</v>
      </c>
      <c r="I64" s="12">
        <f t="shared" si="1"/>
        <v>0</v>
      </c>
    </row>
    <row r="65" spans="1:9" x14ac:dyDescent="0.25">
      <c r="A65" s="8" t="s">
        <v>74</v>
      </c>
      <c r="B65" s="9"/>
      <c r="C65" s="10"/>
      <c r="D65" s="11"/>
      <c r="E65" s="11"/>
      <c r="F65" s="11"/>
      <c r="G65" s="11"/>
      <c r="H65" s="25">
        <f>SUM(D65+E65+F65+G65)</f>
        <v>0</v>
      </c>
      <c r="I65" s="12">
        <f t="shared" si="1"/>
        <v>0</v>
      </c>
    </row>
    <row r="66" spans="1:9" x14ac:dyDescent="0.25">
      <c r="A66" s="8" t="s">
        <v>75</v>
      </c>
      <c r="B66" s="9">
        <v>356.39</v>
      </c>
      <c r="C66" s="10">
        <v>285.11</v>
      </c>
      <c r="D66" s="11">
        <v>645.05999999999995</v>
      </c>
      <c r="E66" s="11">
        <v>46.33</v>
      </c>
      <c r="F66" s="11">
        <v>46.33</v>
      </c>
      <c r="G66" s="11">
        <v>46.33</v>
      </c>
      <c r="H66" s="25">
        <f>SUM(D66+E66+F66+G66)</f>
        <v>784.05000000000007</v>
      </c>
      <c r="I66" s="12">
        <f t="shared" si="1"/>
        <v>1425.5499999999997</v>
      </c>
    </row>
    <row r="67" spans="1:9" x14ac:dyDescent="0.25">
      <c r="A67" s="8" t="s">
        <v>76</v>
      </c>
      <c r="B67" s="9">
        <v>726.01</v>
      </c>
      <c r="C67" s="10">
        <v>580.80999999999995</v>
      </c>
      <c r="D67" s="11">
        <v>1314.09</v>
      </c>
      <c r="E67" s="11">
        <v>94.38</v>
      </c>
      <c r="F67" s="11">
        <v>94.38</v>
      </c>
      <c r="G67" s="11">
        <v>94.38</v>
      </c>
      <c r="H67" s="25">
        <f>SUM(D67+E67+F67+G67)</f>
        <v>1597.23</v>
      </c>
      <c r="I67" s="12">
        <f t="shared" si="1"/>
        <v>2904.05</v>
      </c>
    </row>
    <row r="68" spans="1:9" x14ac:dyDescent="0.25">
      <c r="A68" s="8" t="s">
        <v>77</v>
      </c>
      <c r="B68" s="9"/>
      <c r="C68" s="10"/>
      <c r="D68" s="11"/>
      <c r="E68" s="11"/>
      <c r="F68" s="11"/>
      <c r="G68" s="11"/>
      <c r="H68" s="25">
        <f>SUM(D68+E68+F68+G68)</f>
        <v>0</v>
      </c>
      <c r="I68" s="12">
        <f t="shared" si="1"/>
        <v>0</v>
      </c>
    </row>
    <row r="69" spans="1:9" x14ac:dyDescent="0.25">
      <c r="A69" s="8" t="s">
        <v>78</v>
      </c>
      <c r="B69" s="9"/>
      <c r="C69" s="10"/>
      <c r="D69" s="11"/>
      <c r="E69" s="11"/>
      <c r="F69" s="11"/>
      <c r="G69" s="11"/>
      <c r="H69" s="25">
        <f>SUM(D69+E69+F69+G69)</f>
        <v>0</v>
      </c>
      <c r="I69" s="12">
        <f t="shared" si="1"/>
        <v>0</v>
      </c>
    </row>
    <row r="70" spans="1:9" s="5" customFormat="1" x14ac:dyDescent="0.25">
      <c r="A70" s="14" t="s">
        <v>79</v>
      </c>
      <c r="B70" s="22">
        <f t="shared" ref="B70:G70" si="2">SUM(B3:B69)</f>
        <v>13679.41</v>
      </c>
      <c r="C70" s="23">
        <f t="shared" si="2"/>
        <v>8851.0299999999988</v>
      </c>
      <c r="D70" s="24">
        <f t="shared" si="2"/>
        <v>24760.020000000004</v>
      </c>
      <c r="E70" s="24">
        <f t="shared" si="2"/>
        <v>1778.67</v>
      </c>
      <c r="F70" s="24">
        <f t="shared" si="2"/>
        <v>1778.67</v>
      </c>
      <c r="G70" s="24">
        <f t="shared" si="2"/>
        <v>1778.67</v>
      </c>
      <c r="H70" s="26">
        <f>SUM(D70:G70)</f>
        <v>30096.03</v>
      </c>
      <c r="I70" s="18">
        <f>SUM(B70:G70)</f>
        <v>52626.47</v>
      </c>
    </row>
    <row r="71" spans="1:9" s="5" customFormat="1" x14ac:dyDescent="0.25">
      <c r="A71" s="14"/>
      <c r="B71" s="15"/>
      <c r="C71" s="16"/>
      <c r="D71" s="17"/>
      <c r="E71" s="17"/>
      <c r="F71" s="17"/>
      <c r="G71" s="17"/>
      <c r="H71" s="27"/>
      <c r="I71" s="18"/>
    </row>
    <row r="72" spans="1:9" s="5" customFormat="1" x14ac:dyDescent="0.25">
      <c r="A72" s="14"/>
      <c r="B72" s="15"/>
      <c r="C72" s="16"/>
      <c r="D72" s="17"/>
      <c r="E72" s="17"/>
      <c r="F72" s="17"/>
      <c r="G72" s="17"/>
      <c r="H72" s="27"/>
      <c r="I72" s="18"/>
    </row>
    <row r="73" spans="1:9" x14ac:dyDescent="0.25">
      <c r="A73" s="8"/>
      <c r="B73" s="12"/>
      <c r="C73" s="12"/>
      <c r="D73" s="12"/>
      <c r="E73" s="12"/>
      <c r="F73" s="12"/>
      <c r="G73" s="12"/>
      <c r="H73" s="12"/>
      <c r="I73" s="12"/>
    </row>
    <row r="74" spans="1:9" x14ac:dyDescent="0.25">
      <c r="A74" s="19" t="s">
        <v>80</v>
      </c>
      <c r="B74" s="20"/>
      <c r="C74" s="20"/>
      <c r="D74" s="20"/>
      <c r="E74" s="20"/>
      <c r="F74" s="20"/>
      <c r="G74" s="20"/>
      <c r="H74" s="20"/>
      <c r="I74" s="20"/>
    </row>
    <row r="75" spans="1:9" x14ac:dyDescent="0.25">
      <c r="A75" s="8" t="s">
        <v>22</v>
      </c>
      <c r="B75" s="12"/>
      <c r="C75" s="12"/>
      <c r="D75" s="47"/>
      <c r="E75" s="12"/>
      <c r="F75" s="12"/>
      <c r="G75" s="12"/>
      <c r="H75" s="12"/>
      <c r="I75" s="12"/>
    </row>
    <row r="76" spans="1:9" x14ac:dyDescent="0.25">
      <c r="A76" s="8" t="s">
        <v>35</v>
      </c>
      <c r="B76" s="12"/>
      <c r="C76" s="12"/>
      <c r="D76" s="12"/>
      <c r="E76" s="12"/>
      <c r="F76" s="12"/>
      <c r="G76" s="12"/>
      <c r="H76" s="12"/>
      <c r="I76" s="12">
        <f>SUM(B76:G76)</f>
        <v>0</v>
      </c>
    </row>
    <row r="77" spans="1:9" x14ac:dyDescent="0.25">
      <c r="A77" s="8" t="s">
        <v>48</v>
      </c>
      <c r="B77" s="12"/>
      <c r="C77" s="12"/>
      <c r="D77" s="12"/>
      <c r="E77" s="12"/>
      <c r="F77" s="12"/>
      <c r="G77" s="12"/>
      <c r="H77" s="12"/>
      <c r="I77" s="12">
        <f>SUM(B77:G77)</f>
        <v>0</v>
      </c>
    </row>
    <row r="78" spans="1:9" x14ac:dyDescent="0.25">
      <c r="A78" s="8" t="s">
        <v>60</v>
      </c>
      <c r="B78" s="12"/>
      <c r="C78" s="12"/>
      <c r="D78" s="12"/>
      <c r="E78" s="12"/>
      <c r="F78" s="12"/>
      <c r="G78" s="12"/>
      <c r="H78" s="12"/>
      <c r="I78" s="12">
        <f>SUM(B78:G78)</f>
        <v>0</v>
      </c>
    </row>
    <row r="79" spans="1:9" x14ac:dyDescent="0.25">
      <c r="A79" s="8" t="s">
        <v>77</v>
      </c>
      <c r="B79" s="12"/>
      <c r="C79" s="12"/>
      <c r="D79" s="12"/>
      <c r="E79" s="12"/>
      <c r="F79" s="12"/>
      <c r="G79" s="12"/>
      <c r="H79" s="12"/>
      <c r="I79" s="12">
        <f>SUM(B79:G79)</f>
        <v>0</v>
      </c>
    </row>
    <row r="80" spans="1:9" x14ac:dyDescent="0.25">
      <c r="A80" s="8" t="s">
        <v>81</v>
      </c>
      <c r="B80" s="12">
        <f t="shared" ref="B80:G80" si="3">SUM(B75:B79)</f>
        <v>0</v>
      </c>
      <c r="C80" s="12">
        <f t="shared" si="3"/>
        <v>0</v>
      </c>
      <c r="D80" s="12">
        <f t="shared" si="3"/>
        <v>0</v>
      </c>
      <c r="E80" s="12">
        <f t="shared" si="3"/>
        <v>0</v>
      </c>
      <c r="F80" s="12">
        <f t="shared" si="3"/>
        <v>0</v>
      </c>
      <c r="G80" s="12">
        <f t="shared" si="3"/>
        <v>0</v>
      </c>
      <c r="H80" s="12"/>
      <c r="I80" s="12"/>
    </row>
    <row r="81" spans="1:9" x14ac:dyDescent="0.25">
      <c r="A81" s="8" t="s">
        <v>82</v>
      </c>
      <c r="B81" s="12">
        <f t="shared" ref="B81:G81" si="4">B70+B80</f>
        <v>13679.41</v>
      </c>
      <c r="C81" s="12">
        <f t="shared" si="4"/>
        <v>8851.0299999999988</v>
      </c>
      <c r="D81" s="12">
        <f t="shared" si="4"/>
        <v>24760.020000000004</v>
      </c>
      <c r="E81" s="12">
        <f t="shared" si="4"/>
        <v>1778.67</v>
      </c>
      <c r="F81" s="12">
        <f t="shared" si="4"/>
        <v>1778.67</v>
      </c>
      <c r="G81" s="12">
        <f t="shared" si="4"/>
        <v>1778.67</v>
      </c>
      <c r="H81" s="12"/>
      <c r="I81" s="12"/>
    </row>
  </sheetData>
  <printOptions horizontalCentered="1"/>
  <pageMargins left="0.25" right="0.25" top="0.25" bottom="0.25" header="0.3" footer="0.3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80"/>
  <sheetViews>
    <sheetView view="pageBreakPreview" zoomScale="90" zoomScaleNormal="100" zoomScaleSheetLayoutView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5" sqref="C35"/>
    </sheetView>
  </sheetViews>
  <sheetFormatPr defaultColWidth="9.140625" defaultRowHeight="15.75" x14ac:dyDescent="0.25"/>
  <cols>
    <col min="1" max="1" width="42.7109375" style="1" customWidth="1"/>
    <col min="2" max="2" width="18.85546875" style="2" customWidth="1"/>
    <col min="3" max="3" width="13.85546875" style="2" customWidth="1"/>
    <col min="4" max="4" width="14" style="2" customWidth="1"/>
    <col min="5" max="8" width="12.7109375" style="2" customWidth="1"/>
    <col min="9" max="9" width="14" style="2" customWidth="1"/>
    <col min="10" max="10" width="34.5703125" style="1" customWidth="1"/>
    <col min="11" max="16384" width="9.140625" style="1"/>
  </cols>
  <sheetData>
    <row r="1" spans="1:10" ht="18.75" x14ac:dyDescent="0.3">
      <c r="A1" s="49" t="s">
        <v>112</v>
      </c>
      <c r="B1" s="57"/>
      <c r="C1" s="58"/>
      <c r="D1" s="58"/>
      <c r="E1" s="58"/>
      <c r="F1" s="58"/>
      <c r="G1" s="58"/>
      <c r="H1" s="58"/>
      <c r="I1" s="58"/>
      <c r="J1" s="59"/>
    </row>
    <row r="2" spans="1:10" s="6" customFormat="1" ht="63" x14ac:dyDescent="0.25">
      <c r="A2" s="50" t="s">
        <v>3</v>
      </c>
      <c r="B2" s="51" t="s">
        <v>4</v>
      </c>
      <c r="C2" s="52" t="s">
        <v>5</v>
      </c>
      <c r="D2" s="53" t="s">
        <v>6</v>
      </c>
      <c r="E2" s="53" t="s">
        <v>7</v>
      </c>
      <c r="F2" s="54" t="s">
        <v>8</v>
      </c>
      <c r="G2" s="54" t="s">
        <v>9</v>
      </c>
      <c r="H2" s="55" t="s">
        <v>10</v>
      </c>
      <c r="I2" s="56" t="s">
        <v>11</v>
      </c>
      <c r="J2" s="7" t="s">
        <v>85</v>
      </c>
    </row>
    <row r="3" spans="1:10" x14ac:dyDescent="0.25">
      <c r="A3" s="8" t="s">
        <v>13</v>
      </c>
      <c r="B3" s="9"/>
      <c r="C3" s="10"/>
      <c r="D3" s="11"/>
      <c r="E3" s="11"/>
      <c r="F3" s="11"/>
      <c r="G3" s="11"/>
      <c r="H3" s="25">
        <f>D3+E3+F3+G3</f>
        <v>0</v>
      </c>
      <c r="I3" s="60">
        <f t="shared" ref="I3:I69" si="0">SUM(B3:G3)</f>
        <v>0</v>
      </c>
      <c r="J3" s="6"/>
    </row>
    <row r="4" spans="1:10" x14ac:dyDescent="0.25">
      <c r="A4" s="8" t="s">
        <v>14</v>
      </c>
      <c r="B4" s="9"/>
      <c r="C4" s="10"/>
      <c r="D4" s="11"/>
      <c r="E4" s="11"/>
      <c r="F4" s="11"/>
      <c r="G4" s="11"/>
      <c r="H4" s="25">
        <f t="shared" ref="H4:H67" si="1">D4+E4+F4+G4</f>
        <v>0</v>
      </c>
      <c r="I4" s="60">
        <f t="shared" si="0"/>
        <v>0</v>
      </c>
    </row>
    <row r="5" spans="1:10" hidden="1" x14ac:dyDescent="0.25">
      <c r="A5" s="8" t="s">
        <v>15</v>
      </c>
      <c r="B5" s="9"/>
      <c r="C5" s="10"/>
      <c r="D5" s="11"/>
      <c r="E5" s="11"/>
      <c r="F5" s="11"/>
      <c r="G5" s="11"/>
      <c r="H5" s="25">
        <f t="shared" si="1"/>
        <v>0</v>
      </c>
      <c r="I5" s="60">
        <f t="shared" si="0"/>
        <v>0</v>
      </c>
      <c r="J5" s="61"/>
    </row>
    <row r="6" spans="1:10" x14ac:dyDescent="0.25">
      <c r="A6" s="8" t="s">
        <v>16</v>
      </c>
      <c r="B6" s="9"/>
      <c r="C6" s="10"/>
      <c r="D6" s="11"/>
      <c r="E6" s="11"/>
      <c r="F6" s="11"/>
      <c r="G6" s="11"/>
      <c r="H6" s="25">
        <f t="shared" si="1"/>
        <v>0</v>
      </c>
      <c r="I6" s="60">
        <f t="shared" si="0"/>
        <v>0</v>
      </c>
    </row>
    <row r="7" spans="1:10" x14ac:dyDescent="0.25">
      <c r="A7" s="8" t="s">
        <v>17</v>
      </c>
      <c r="B7" s="9"/>
      <c r="C7" s="10"/>
      <c r="D7" s="11"/>
      <c r="E7" s="11"/>
      <c r="F7" s="11"/>
      <c r="G7" s="11"/>
      <c r="H7" s="25">
        <f t="shared" si="1"/>
        <v>0</v>
      </c>
      <c r="I7" s="12">
        <f t="shared" si="0"/>
        <v>0</v>
      </c>
    </row>
    <row r="8" spans="1:10" x14ac:dyDescent="0.25">
      <c r="A8" s="8" t="s">
        <v>18</v>
      </c>
      <c r="B8" s="9"/>
      <c r="C8" s="10"/>
      <c r="D8" s="11"/>
      <c r="E8" s="11"/>
      <c r="F8" s="11"/>
      <c r="G8" s="11"/>
      <c r="H8" s="25">
        <f t="shared" si="1"/>
        <v>0</v>
      </c>
      <c r="I8" s="12">
        <f t="shared" si="0"/>
        <v>0</v>
      </c>
    </row>
    <row r="9" spans="1:10" x14ac:dyDescent="0.25">
      <c r="A9" s="8" t="s">
        <v>19</v>
      </c>
      <c r="B9" s="9"/>
      <c r="C9" s="10"/>
      <c r="D9" s="11"/>
      <c r="E9" s="11"/>
      <c r="F9" s="11"/>
      <c r="G9" s="11"/>
      <c r="H9" s="25">
        <f t="shared" si="1"/>
        <v>0</v>
      </c>
      <c r="I9" s="12">
        <f t="shared" si="0"/>
        <v>0</v>
      </c>
    </row>
    <row r="10" spans="1:10" x14ac:dyDescent="0.25">
      <c r="A10" s="8" t="s">
        <v>20</v>
      </c>
      <c r="B10" s="9">
        <v>333.5</v>
      </c>
      <c r="C10" s="10">
        <v>266.8</v>
      </c>
      <c r="D10" s="11">
        <v>603.62</v>
      </c>
      <c r="E10" s="11">
        <v>43.36</v>
      </c>
      <c r="F10" s="11">
        <v>43.36</v>
      </c>
      <c r="G10" s="11">
        <v>43.36</v>
      </c>
      <c r="H10" s="25">
        <f t="shared" si="1"/>
        <v>733.7</v>
      </c>
      <c r="I10" s="12">
        <f t="shared" si="0"/>
        <v>1333.9999999999998</v>
      </c>
    </row>
    <row r="11" spans="1:10" x14ac:dyDescent="0.25">
      <c r="A11" s="8" t="s">
        <v>21</v>
      </c>
      <c r="B11" s="9"/>
      <c r="C11" s="10"/>
      <c r="D11" s="11"/>
      <c r="E11" s="11"/>
      <c r="F11" s="11"/>
      <c r="G11" s="11"/>
      <c r="H11" s="25">
        <f t="shared" si="1"/>
        <v>0</v>
      </c>
      <c r="I11" s="12"/>
    </row>
    <row r="12" spans="1:10" x14ac:dyDescent="0.25">
      <c r="A12" s="8" t="s">
        <v>22</v>
      </c>
      <c r="B12" s="9">
        <v>233.65</v>
      </c>
      <c r="C12" s="10">
        <v>186.92</v>
      </c>
      <c r="D12" s="11">
        <v>422.89</v>
      </c>
      <c r="E12" s="11">
        <v>30.37</v>
      </c>
      <c r="F12" s="11">
        <v>30.37</v>
      </c>
      <c r="G12" s="11">
        <v>30.37</v>
      </c>
      <c r="H12" s="25">
        <f t="shared" si="1"/>
        <v>514</v>
      </c>
      <c r="I12" s="12">
        <f t="shared" si="0"/>
        <v>934.57</v>
      </c>
    </row>
    <row r="13" spans="1:10" x14ac:dyDescent="0.25">
      <c r="A13" s="8" t="s">
        <v>23</v>
      </c>
      <c r="B13" s="9"/>
      <c r="C13" s="10"/>
      <c r="D13" s="11"/>
      <c r="E13" s="11"/>
      <c r="F13" s="11"/>
      <c r="G13" s="11"/>
      <c r="H13" s="25">
        <f t="shared" si="1"/>
        <v>0</v>
      </c>
      <c r="I13" s="12">
        <f t="shared" si="0"/>
        <v>0</v>
      </c>
    </row>
    <row r="14" spans="1:10" x14ac:dyDescent="0.25">
      <c r="A14" s="8" t="s">
        <v>24</v>
      </c>
      <c r="B14" s="9">
        <v>428.56</v>
      </c>
      <c r="C14" s="10"/>
      <c r="D14" s="11">
        <v>775.67</v>
      </c>
      <c r="E14" s="11">
        <v>55.72</v>
      </c>
      <c r="F14" s="11">
        <v>55.72</v>
      </c>
      <c r="G14" s="11">
        <v>55.72</v>
      </c>
      <c r="H14" s="25">
        <f t="shared" si="1"/>
        <v>942.83</v>
      </c>
      <c r="I14" s="12">
        <f t="shared" si="0"/>
        <v>1371.39</v>
      </c>
    </row>
    <row r="15" spans="1:10" x14ac:dyDescent="0.25">
      <c r="A15" s="8" t="s">
        <v>25</v>
      </c>
      <c r="B15" s="9"/>
      <c r="C15" s="10"/>
      <c r="D15" s="11"/>
      <c r="E15" s="11"/>
      <c r="F15" s="11"/>
      <c r="G15" s="11"/>
      <c r="H15" s="25">
        <f t="shared" si="1"/>
        <v>0</v>
      </c>
      <c r="I15" s="12">
        <f t="shared" si="0"/>
        <v>0</v>
      </c>
    </row>
    <row r="16" spans="1:10" x14ac:dyDescent="0.25">
      <c r="A16" s="8" t="s">
        <v>26</v>
      </c>
      <c r="B16" s="9">
        <v>393.67</v>
      </c>
      <c r="C16" s="10">
        <v>314.94</v>
      </c>
      <c r="D16" s="11">
        <v>712.56</v>
      </c>
      <c r="E16" s="11">
        <v>51.17</v>
      </c>
      <c r="F16" s="11">
        <v>51.17</v>
      </c>
      <c r="G16" s="11">
        <v>51.17</v>
      </c>
      <c r="H16" s="25">
        <f t="shared" si="1"/>
        <v>866.06999999999982</v>
      </c>
      <c r="I16" s="12">
        <f t="shared" si="0"/>
        <v>1574.6800000000003</v>
      </c>
    </row>
    <row r="17" spans="1:9" x14ac:dyDescent="0.25">
      <c r="A17" s="8" t="s">
        <v>27</v>
      </c>
      <c r="B17" s="9"/>
      <c r="C17" s="10"/>
      <c r="D17" s="11"/>
      <c r="E17" s="11"/>
      <c r="F17" s="11"/>
      <c r="G17" s="11"/>
      <c r="H17" s="25">
        <f t="shared" si="1"/>
        <v>0</v>
      </c>
      <c r="I17" s="12">
        <f t="shared" si="0"/>
        <v>0</v>
      </c>
    </row>
    <row r="18" spans="1:9" x14ac:dyDescent="0.25">
      <c r="A18" s="8" t="s">
        <v>28</v>
      </c>
      <c r="B18" s="9">
        <v>885.19</v>
      </c>
      <c r="C18" s="10">
        <v>708.15</v>
      </c>
      <c r="D18" s="11">
        <v>1602.19</v>
      </c>
      <c r="E18" s="11">
        <v>115.08</v>
      </c>
      <c r="F18" s="11">
        <v>115.08</v>
      </c>
      <c r="G18" s="11">
        <v>115.08</v>
      </c>
      <c r="H18" s="25">
        <f t="shared" si="1"/>
        <v>1947.4299999999998</v>
      </c>
      <c r="I18" s="12">
        <f t="shared" si="0"/>
        <v>3540.77</v>
      </c>
    </row>
    <row r="19" spans="1:9" x14ac:dyDescent="0.25">
      <c r="A19" s="8" t="s">
        <v>29</v>
      </c>
      <c r="B19" s="9">
        <v>448.25</v>
      </c>
      <c r="C19" s="10">
        <v>358.6</v>
      </c>
      <c r="D19" s="11">
        <v>811.31</v>
      </c>
      <c r="E19" s="11">
        <v>58.28</v>
      </c>
      <c r="F19" s="11">
        <v>58.28</v>
      </c>
      <c r="G19" s="11">
        <v>58.28</v>
      </c>
      <c r="H19" s="25">
        <f t="shared" si="1"/>
        <v>986.14999999999986</v>
      </c>
      <c r="I19" s="12">
        <f>SUM(B19:G19)</f>
        <v>1792.9999999999998</v>
      </c>
    </row>
    <row r="20" spans="1:9" x14ac:dyDescent="0.25">
      <c r="A20" s="8" t="s">
        <v>30</v>
      </c>
      <c r="B20" s="9"/>
      <c r="C20" s="10"/>
      <c r="D20" s="11"/>
      <c r="E20" s="11"/>
      <c r="F20" s="11"/>
      <c r="G20" s="11"/>
      <c r="H20" s="25">
        <f t="shared" si="1"/>
        <v>0</v>
      </c>
      <c r="I20" s="12">
        <f>SUM(B20:G20)</f>
        <v>0</v>
      </c>
    </row>
    <row r="21" spans="1:9" x14ac:dyDescent="0.25">
      <c r="A21" s="8" t="s">
        <v>83</v>
      </c>
      <c r="B21" s="9">
        <v>210.55</v>
      </c>
      <c r="C21" s="10">
        <v>168.44</v>
      </c>
      <c r="D21" s="11">
        <v>381.09</v>
      </c>
      <c r="E21" s="11">
        <v>27.37</v>
      </c>
      <c r="F21" s="11">
        <v>27.37</v>
      </c>
      <c r="G21" s="11">
        <v>27.37</v>
      </c>
      <c r="H21" s="25">
        <f t="shared" si="1"/>
        <v>463.2</v>
      </c>
      <c r="I21" s="12">
        <f t="shared" si="0"/>
        <v>842.18999999999994</v>
      </c>
    </row>
    <row r="22" spans="1:9" x14ac:dyDescent="0.25">
      <c r="A22" s="8" t="s">
        <v>31</v>
      </c>
      <c r="B22" s="9"/>
      <c r="C22" s="10"/>
      <c r="D22" s="11"/>
      <c r="E22" s="11"/>
      <c r="F22" s="11"/>
      <c r="G22" s="11"/>
      <c r="H22" s="25">
        <f t="shared" si="1"/>
        <v>0</v>
      </c>
      <c r="I22" s="12">
        <f t="shared" si="0"/>
        <v>0</v>
      </c>
    </row>
    <row r="23" spans="1:9" x14ac:dyDescent="0.25">
      <c r="A23" s="8" t="s">
        <v>32</v>
      </c>
      <c r="B23" s="9"/>
      <c r="C23" s="10"/>
      <c r="D23" s="11"/>
      <c r="E23" s="11"/>
      <c r="F23" s="11"/>
      <c r="G23" s="11"/>
      <c r="H23" s="25">
        <f t="shared" si="1"/>
        <v>0</v>
      </c>
      <c r="I23" s="12"/>
    </row>
    <row r="24" spans="1:9" x14ac:dyDescent="0.25">
      <c r="A24" s="8" t="s">
        <v>33</v>
      </c>
      <c r="B24" s="9"/>
      <c r="C24" s="10"/>
      <c r="D24" s="11"/>
      <c r="E24" s="11"/>
      <c r="F24" s="11"/>
      <c r="G24" s="11"/>
      <c r="H24" s="25">
        <f t="shared" si="1"/>
        <v>0</v>
      </c>
      <c r="I24" s="12">
        <f t="shared" si="0"/>
        <v>0</v>
      </c>
    </row>
    <row r="25" spans="1:9" x14ac:dyDescent="0.25">
      <c r="A25" s="8" t="s">
        <v>34</v>
      </c>
      <c r="B25" s="9">
        <v>262.48</v>
      </c>
      <c r="C25" s="10">
        <v>209.98</v>
      </c>
      <c r="D25" s="11">
        <v>475.09</v>
      </c>
      <c r="E25" s="11">
        <v>34.119999999999997</v>
      </c>
      <c r="F25" s="11">
        <v>34.119999999999997</v>
      </c>
      <c r="G25" s="11">
        <v>34.119999999999997</v>
      </c>
      <c r="H25" s="25">
        <f t="shared" si="1"/>
        <v>577.44999999999993</v>
      </c>
      <c r="I25" s="12">
        <f t="shared" si="0"/>
        <v>1049.9099999999999</v>
      </c>
    </row>
    <row r="26" spans="1:9" x14ac:dyDescent="0.25">
      <c r="A26" s="8" t="s">
        <v>35</v>
      </c>
      <c r="B26" s="9"/>
      <c r="C26" s="10"/>
      <c r="D26" s="11"/>
      <c r="E26" s="11"/>
      <c r="F26" s="11"/>
      <c r="G26" s="11"/>
      <c r="H26" s="25">
        <f t="shared" si="1"/>
        <v>0</v>
      </c>
      <c r="I26" s="12">
        <f t="shared" si="0"/>
        <v>0</v>
      </c>
    </row>
    <row r="27" spans="1:9" x14ac:dyDescent="0.25">
      <c r="A27" s="8" t="s">
        <v>36</v>
      </c>
      <c r="B27" s="9"/>
      <c r="C27" s="10"/>
      <c r="D27" s="11"/>
      <c r="E27" s="11"/>
      <c r="F27" s="11"/>
      <c r="G27" s="11"/>
      <c r="H27" s="25">
        <f t="shared" si="1"/>
        <v>0</v>
      </c>
      <c r="I27" s="12">
        <f t="shared" si="0"/>
        <v>0</v>
      </c>
    </row>
    <row r="28" spans="1:9" x14ac:dyDescent="0.25">
      <c r="A28" s="8" t="s">
        <v>37</v>
      </c>
      <c r="B28" s="9"/>
      <c r="C28" s="10"/>
      <c r="D28" s="11"/>
      <c r="E28" s="11"/>
      <c r="F28" s="11"/>
      <c r="G28" s="11"/>
      <c r="H28" s="25">
        <f t="shared" si="1"/>
        <v>0</v>
      </c>
      <c r="I28" s="12">
        <f t="shared" si="0"/>
        <v>0</v>
      </c>
    </row>
    <row r="29" spans="1:9" x14ac:dyDescent="0.25">
      <c r="A29" s="8" t="s">
        <v>38</v>
      </c>
      <c r="B29" s="9"/>
      <c r="C29" s="10"/>
      <c r="D29" s="11"/>
      <c r="E29" s="11"/>
      <c r="F29" s="11"/>
      <c r="G29" s="11"/>
      <c r="H29" s="25">
        <f t="shared" si="1"/>
        <v>0</v>
      </c>
      <c r="I29" s="12">
        <f t="shared" si="0"/>
        <v>0</v>
      </c>
    </row>
    <row r="30" spans="1:9" x14ac:dyDescent="0.25">
      <c r="A30" s="8" t="s">
        <v>39</v>
      </c>
      <c r="B30" s="9"/>
      <c r="C30" s="10"/>
      <c r="D30" s="11"/>
      <c r="E30" s="11"/>
      <c r="F30" s="11"/>
      <c r="G30" s="11"/>
      <c r="H30" s="25">
        <f t="shared" si="1"/>
        <v>0</v>
      </c>
      <c r="I30" s="12">
        <f t="shared" si="0"/>
        <v>0</v>
      </c>
    </row>
    <row r="31" spans="1:9" x14ac:dyDescent="0.25">
      <c r="A31" s="8" t="s">
        <v>40</v>
      </c>
      <c r="B31" s="9"/>
      <c r="C31" s="10"/>
      <c r="D31" s="11"/>
      <c r="E31" s="11"/>
      <c r="F31" s="11"/>
      <c r="G31" s="11"/>
      <c r="H31" s="25">
        <f t="shared" si="1"/>
        <v>0</v>
      </c>
      <c r="I31" s="12">
        <f t="shared" si="0"/>
        <v>0</v>
      </c>
    </row>
    <row r="32" spans="1:9" x14ac:dyDescent="0.25">
      <c r="A32" s="8" t="s">
        <v>41</v>
      </c>
      <c r="B32" s="9">
        <v>250</v>
      </c>
      <c r="C32" s="10">
        <v>200</v>
      </c>
      <c r="D32" s="11">
        <v>452.5</v>
      </c>
      <c r="E32" s="11">
        <v>32.5</v>
      </c>
      <c r="F32" s="11">
        <v>32.5</v>
      </c>
      <c r="G32" s="11">
        <v>32.5</v>
      </c>
      <c r="H32" s="25">
        <f t="shared" si="1"/>
        <v>550</v>
      </c>
      <c r="I32" s="12">
        <f t="shared" si="0"/>
        <v>1000</v>
      </c>
    </row>
    <row r="33" spans="1:9" x14ac:dyDescent="0.25">
      <c r="A33" s="8" t="s">
        <v>42</v>
      </c>
      <c r="B33" s="9"/>
      <c r="C33" s="10"/>
      <c r="D33" s="11"/>
      <c r="E33" s="11"/>
      <c r="F33" s="11"/>
      <c r="G33" s="11"/>
      <c r="H33" s="25">
        <f t="shared" si="1"/>
        <v>0</v>
      </c>
      <c r="I33" s="12">
        <f t="shared" si="0"/>
        <v>0</v>
      </c>
    </row>
    <row r="34" spans="1:9" x14ac:dyDescent="0.25">
      <c r="A34" s="8" t="s">
        <v>43</v>
      </c>
      <c r="B34" s="9"/>
      <c r="C34" s="10"/>
      <c r="D34" s="11"/>
      <c r="E34" s="11"/>
      <c r="F34" s="11"/>
      <c r="G34" s="11"/>
      <c r="H34" s="25">
        <f t="shared" si="1"/>
        <v>0</v>
      </c>
      <c r="I34" s="12">
        <f t="shared" si="0"/>
        <v>0</v>
      </c>
    </row>
    <row r="35" spans="1:9" x14ac:dyDescent="0.25">
      <c r="A35" s="8" t="s">
        <v>44</v>
      </c>
      <c r="B35" s="9">
        <v>697.5</v>
      </c>
      <c r="C35" s="10">
        <v>558</v>
      </c>
      <c r="D35" s="11">
        <v>1262.46</v>
      </c>
      <c r="E35" s="11">
        <v>90.68</v>
      </c>
      <c r="F35" s="11">
        <v>90.68</v>
      </c>
      <c r="G35" s="11">
        <v>90.68</v>
      </c>
      <c r="H35" s="25">
        <f t="shared" si="1"/>
        <v>1534.5000000000002</v>
      </c>
      <c r="I35" s="12">
        <f t="shared" si="0"/>
        <v>2789.9999999999995</v>
      </c>
    </row>
    <row r="36" spans="1:9" x14ac:dyDescent="0.25">
      <c r="A36" s="8" t="s">
        <v>45</v>
      </c>
      <c r="B36" s="9"/>
      <c r="C36" s="10"/>
      <c r="D36" s="11"/>
      <c r="E36" s="11"/>
      <c r="F36" s="11"/>
      <c r="G36" s="11"/>
      <c r="H36" s="25">
        <f t="shared" si="1"/>
        <v>0</v>
      </c>
      <c r="I36" s="12">
        <f t="shared" si="0"/>
        <v>0</v>
      </c>
    </row>
    <row r="37" spans="1:9" x14ac:dyDescent="0.25">
      <c r="A37" s="8" t="s">
        <v>46</v>
      </c>
      <c r="B37" s="9"/>
      <c r="C37" s="10"/>
      <c r="D37" s="11"/>
      <c r="E37" s="11"/>
      <c r="F37" s="11"/>
      <c r="G37" s="11"/>
      <c r="H37" s="25">
        <f t="shared" si="1"/>
        <v>0</v>
      </c>
      <c r="I37" s="12"/>
    </row>
    <row r="38" spans="1:9" x14ac:dyDescent="0.25">
      <c r="A38" s="8" t="s">
        <v>47</v>
      </c>
      <c r="B38" s="9">
        <v>622.07000000000005</v>
      </c>
      <c r="C38" s="10">
        <v>497.65</v>
      </c>
      <c r="D38" s="11">
        <v>1125.94</v>
      </c>
      <c r="E38" s="11">
        <v>80.87</v>
      </c>
      <c r="F38" s="11">
        <v>80.87</v>
      </c>
      <c r="G38" s="11">
        <v>80.87</v>
      </c>
      <c r="H38" s="25">
        <f t="shared" si="1"/>
        <v>1368.5499999999997</v>
      </c>
      <c r="I38" s="12">
        <f t="shared" si="0"/>
        <v>2488.2699999999995</v>
      </c>
    </row>
    <row r="39" spans="1:9" x14ac:dyDescent="0.25">
      <c r="A39" s="8" t="s">
        <v>48</v>
      </c>
      <c r="B39" s="9">
        <v>1124.24</v>
      </c>
      <c r="C39" s="10">
        <v>899.39</v>
      </c>
      <c r="D39" s="11">
        <v>2034.86</v>
      </c>
      <c r="E39" s="11">
        <v>146.15</v>
      </c>
      <c r="F39" s="11">
        <v>146.15</v>
      </c>
      <c r="G39" s="11">
        <v>146.15</v>
      </c>
      <c r="H39" s="25">
        <f t="shared" si="1"/>
        <v>2473.31</v>
      </c>
      <c r="I39" s="12">
        <f t="shared" si="0"/>
        <v>4496.9399999999987</v>
      </c>
    </row>
    <row r="40" spans="1:9" x14ac:dyDescent="0.25">
      <c r="A40" s="8" t="s">
        <v>49</v>
      </c>
      <c r="B40" s="9">
        <v>308.83999999999997</v>
      </c>
      <c r="C40" s="10">
        <v>247.07</v>
      </c>
      <c r="D40" s="11">
        <v>558.98</v>
      </c>
      <c r="E40" s="11">
        <v>40.15</v>
      </c>
      <c r="F40" s="11">
        <v>40.15</v>
      </c>
      <c r="G40" s="11">
        <v>40.15</v>
      </c>
      <c r="H40" s="25">
        <f t="shared" si="1"/>
        <v>679.43</v>
      </c>
      <c r="I40" s="12">
        <f t="shared" si="0"/>
        <v>1235.3400000000001</v>
      </c>
    </row>
    <row r="41" spans="1:9" x14ac:dyDescent="0.25">
      <c r="A41" s="8" t="s">
        <v>50</v>
      </c>
      <c r="B41" s="9"/>
      <c r="C41" s="10"/>
      <c r="D41" s="11"/>
      <c r="E41" s="11"/>
      <c r="F41" s="11"/>
      <c r="G41" s="11"/>
      <c r="H41" s="25">
        <f t="shared" si="1"/>
        <v>0</v>
      </c>
      <c r="I41" s="12">
        <f t="shared" si="0"/>
        <v>0</v>
      </c>
    </row>
    <row r="42" spans="1:9" x14ac:dyDescent="0.25">
      <c r="A42" s="8" t="s">
        <v>51</v>
      </c>
      <c r="B42" s="9">
        <v>711.25</v>
      </c>
      <c r="C42" s="10">
        <v>569</v>
      </c>
      <c r="D42" s="11">
        <v>1287.3699999999999</v>
      </c>
      <c r="E42" s="11">
        <v>92.46</v>
      </c>
      <c r="F42" s="11">
        <v>92.46</v>
      </c>
      <c r="G42" s="11">
        <v>92.46</v>
      </c>
      <c r="H42" s="25">
        <f t="shared" si="1"/>
        <v>1564.75</v>
      </c>
      <c r="I42" s="12">
        <f t="shared" si="0"/>
        <v>2845</v>
      </c>
    </row>
    <row r="43" spans="1:9" x14ac:dyDescent="0.25">
      <c r="A43" s="8" t="s">
        <v>52</v>
      </c>
      <c r="B43" s="9">
        <v>641.36</v>
      </c>
      <c r="C43" s="10">
        <v>513.08000000000004</v>
      </c>
      <c r="D43" s="11">
        <v>1160.8499999999999</v>
      </c>
      <c r="E43" s="11">
        <v>83.37</v>
      </c>
      <c r="F43" s="11">
        <v>83.37</v>
      </c>
      <c r="G43" s="11">
        <v>83.37</v>
      </c>
      <c r="H43" s="25">
        <f t="shared" si="1"/>
        <v>1410.9599999999996</v>
      </c>
      <c r="I43" s="12">
        <f t="shared" si="0"/>
        <v>2565.3999999999996</v>
      </c>
    </row>
    <row r="44" spans="1:9" x14ac:dyDescent="0.25">
      <c r="A44" s="8" t="s">
        <v>53</v>
      </c>
      <c r="B44" s="9"/>
      <c r="C44" s="10"/>
      <c r="D44" s="11"/>
      <c r="E44" s="11"/>
      <c r="F44" s="11"/>
      <c r="G44" s="11"/>
      <c r="H44" s="25">
        <f t="shared" si="1"/>
        <v>0</v>
      </c>
      <c r="I44" s="12">
        <f t="shared" si="0"/>
        <v>0</v>
      </c>
    </row>
    <row r="45" spans="1:9" x14ac:dyDescent="0.25">
      <c r="A45" s="8" t="s">
        <v>54</v>
      </c>
      <c r="B45" s="9"/>
      <c r="C45" s="10"/>
      <c r="D45" s="11"/>
      <c r="E45" s="11"/>
      <c r="F45" s="11"/>
      <c r="G45" s="11"/>
      <c r="H45" s="25">
        <f t="shared" si="1"/>
        <v>0</v>
      </c>
      <c r="I45" s="12">
        <f t="shared" si="0"/>
        <v>0</v>
      </c>
    </row>
    <row r="46" spans="1:9" x14ac:dyDescent="0.25">
      <c r="A46" s="8" t="s">
        <v>55</v>
      </c>
      <c r="B46" s="9">
        <v>186.13</v>
      </c>
      <c r="C46" s="10">
        <v>148.9</v>
      </c>
      <c r="D46" s="11">
        <v>336.87</v>
      </c>
      <c r="E46" s="11">
        <v>24.2</v>
      </c>
      <c r="F46" s="11">
        <v>24.2</v>
      </c>
      <c r="G46" s="11">
        <v>24.2</v>
      </c>
      <c r="H46" s="25">
        <f t="shared" si="1"/>
        <v>409.46999999999997</v>
      </c>
      <c r="I46" s="12">
        <f>SUM(B46:G46)</f>
        <v>744.50000000000011</v>
      </c>
    </row>
    <row r="47" spans="1:9" x14ac:dyDescent="0.25">
      <c r="A47" s="8" t="s">
        <v>56</v>
      </c>
      <c r="B47" s="9"/>
      <c r="C47" s="10"/>
      <c r="D47" s="11"/>
      <c r="E47" s="11"/>
      <c r="F47" s="11"/>
      <c r="G47" s="11"/>
      <c r="H47" s="25">
        <f t="shared" si="1"/>
        <v>0</v>
      </c>
      <c r="I47" s="12">
        <f>SUM(B47:G47)</f>
        <v>0</v>
      </c>
    </row>
    <row r="48" spans="1:9" x14ac:dyDescent="0.25">
      <c r="A48" s="8" t="s">
        <v>57</v>
      </c>
      <c r="B48" s="9">
        <v>137.05000000000001</v>
      </c>
      <c r="C48" s="10">
        <v>109.64</v>
      </c>
      <c r="D48" s="13">
        <v>248.05</v>
      </c>
      <c r="E48" s="13">
        <v>17.82</v>
      </c>
      <c r="F48" s="13">
        <v>17.82</v>
      </c>
      <c r="G48" s="13">
        <v>17.82</v>
      </c>
      <c r="H48" s="25">
        <f t="shared" si="1"/>
        <v>301.51</v>
      </c>
      <c r="I48" s="8"/>
    </row>
    <row r="49" spans="1:9" x14ac:dyDescent="0.25">
      <c r="A49" s="8" t="s">
        <v>58</v>
      </c>
      <c r="B49" s="9"/>
      <c r="C49" s="10"/>
      <c r="D49" s="11"/>
      <c r="E49" s="11"/>
      <c r="F49" s="11"/>
      <c r="G49" s="11"/>
      <c r="H49" s="25">
        <f t="shared" si="1"/>
        <v>0</v>
      </c>
      <c r="I49" s="12">
        <f t="shared" si="0"/>
        <v>0</v>
      </c>
    </row>
    <row r="50" spans="1:9" x14ac:dyDescent="0.25">
      <c r="A50" s="8" t="s">
        <v>59</v>
      </c>
      <c r="B50" s="9"/>
      <c r="C50" s="10"/>
      <c r="D50" s="11"/>
      <c r="E50" s="11"/>
      <c r="F50" s="11"/>
      <c r="G50" s="11"/>
      <c r="H50" s="25">
        <f t="shared" si="1"/>
        <v>0</v>
      </c>
      <c r="I50" s="12">
        <f t="shared" si="0"/>
        <v>0</v>
      </c>
    </row>
    <row r="51" spans="1:9" x14ac:dyDescent="0.25">
      <c r="A51" s="8" t="s">
        <v>60</v>
      </c>
      <c r="B51" s="9">
        <v>500</v>
      </c>
      <c r="C51" s="10">
        <v>400</v>
      </c>
      <c r="D51" s="11">
        <v>905</v>
      </c>
      <c r="E51" s="11">
        <v>65</v>
      </c>
      <c r="F51" s="11">
        <v>65</v>
      </c>
      <c r="G51" s="11">
        <v>65</v>
      </c>
      <c r="H51" s="25">
        <f t="shared" si="1"/>
        <v>1100</v>
      </c>
      <c r="I51" s="12">
        <f t="shared" si="0"/>
        <v>2000</v>
      </c>
    </row>
    <row r="52" spans="1:9" x14ac:dyDescent="0.25">
      <c r="A52" s="8" t="s">
        <v>61</v>
      </c>
      <c r="B52" s="9"/>
      <c r="C52" s="10"/>
      <c r="D52" s="11"/>
      <c r="E52" s="11"/>
      <c r="F52" s="11"/>
      <c r="G52" s="11"/>
      <c r="H52" s="25">
        <f t="shared" si="1"/>
        <v>0</v>
      </c>
      <c r="I52" s="12">
        <f t="shared" si="0"/>
        <v>0</v>
      </c>
    </row>
    <row r="53" spans="1:9" x14ac:dyDescent="0.25">
      <c r="A53" s="8" t="s">
        <v>62</v>
      </c>
      <c r="B53" s="9"/>
      <c r="C53" s="10"/>
      <c r="D53" s="11"/>
      <c r="E53" s="11"/>
      <c r="F53" s="11"/>
      <c r="G53" s="11"/>
      <c r="H53" s="25">
        <f t="shared" si="1"/>
        <v>0</v>
      </c>
      <c r="I53" s="12"/>
    </row>
    <row r="54" spans="1:9" x14ac:dyDescent="0.25">
      <c r="A54" s="8" t="s">
        <v>63</v>
      </c>
      <c r="B54" s="9"/>
      <c r="C54" s="10"/>
      <c r="D54" s="11"/>
      <c r="E54" s="11"/>
      <c r="F54" s="11"/>
      <c r="G54" s="11"/>
      <c r="H54" s="25">
        <f t="shared" si="1"/>
        <v>0</v>
      </c>
      <c r="I54" s="12">
        <f t="shared" si="0"/>
        <v>0</v>
      </c>
    </row>
    <row r="55" spans="1:9" hidden="1" x14ac:dyDescent="0.25">
      <c r="A55" s="8" t="s">
        <v>64</v>
      </c>
      <c r="B55" s="9"/>
      <c r="C55" s="10"/>
      <c r="D55" s="11"/>
      <c r="E55" s="11"/>
      <c r="F55" s="11"/>
      <c r="G55" s="11"/>
      <c r="H55" s="25">
        <f t="shared" si="1"/>
        <v>0</v>
      </c>
      <c r="I55" s="12"/>
    </row>
    <row r="56" spans="1:9" x14ac:dyDescent="0.25">
      <c r="A56" s="8" t="s">
        <v>65</v>
      </c>
      <c r="B56" s="9">
        <v>256.08999999999997</v>
      </c>
      <c r="C56" s="10">
        <v>204.87</v>
      </c>
      <c r="D56" s="11">
        <v>463.5</v>
      </c>
      <c r="E56" s="11">
        <v>33.29</v>
      </c>
      <c r="F56" s="11">
        <v>33.29</v>
      </c>
      <c r="G56" s="11">
        <v>33.29</v>
      </c>
      <c r="H56" s="25">
        <f t="shared" si="1"/>
        <v>563.37</v>
      </c>
      <c r="I56" s="12">
        <f t="shared" si="0"/>
        <v>1024.33</v>
      </c>
    </row>
    <row r="57" spans="1:9" x14ac:dyDescent="0.25">
      <c r="A57" s="8" t="s">
        <v>66</v>
      </c>
      <c r="B57" s="9"/>
      <c r="C57" s="10"/>
      <c r="D57" s="11"/>
      <c r="E57" s="11"/>
      <c r="F57" s="11"/>
      <c r="G57" s="11"/>
      <c r="H57" s="25">
        <f t="shared" si="1"/>
        <v>0</v>
      </c>
      <c r="I57" s="12">
        <f t="shared" si="0"/>
        <v>0</v>
      </c>
    </row>
    <row r="58" spans="1:9" x14ac:dyDescent="0.25">
      <c r="A58" s="8" t="s">
        <v>67</v>
      </c>
      <c r="B58" s="9">
        <v>361.83</v>
      </c>
      <c r="C58" s="10">
        <v>289.45999999999998</v>
      </c>
      <c r="D58" s="11">
        <v>654.89</v>
      </c>
      <c r="E58" s="11">
        <v>47.04</v>
      </c>
      <c r="F58" s="11">
        <v>47.04</v>
      </c>
      <c r="G58" s="11">
        <v>47.04</v>
      </c>
      <c r="H58" s="25">
        <f t="shared" si="1"/>
        <v>796.00999999999988</v>
      </c>
      <c r="I58" s="12">
        <f t="shared" si="0"/>
        <v>1447.2999999999997</v>
      </c>
    </row>
    <row r="59" spans="1:9" x14ac:dyDescent="0.25">
      <c r="A59" s="8" t="s">
        <v>68</v>
      </c>
      <c r="B59" s="9"/>
      <c r="C59" s="10"/>
      <c r="D59" s="11"/>
      <c r="E59" s="11"/>
      <c r="F59" s="11"/>
      <c r="G59" s="11"/>
      <c r="H59" s="25">
        <f t="shared" si="1"/>
        <v>0</v>
      </c>
      <c r="I59" s="12">
        <f t="shared" si="0"/>
        <v>0</v>
      </c>
    </row>
    <row r="60" spans="1:9" x14ac:dyDescent="0.25">
      <c r="A60" s="8" t="s">
        <v>69</v>
      </c>
      <c r="B60" s="9"/>
      <c r="C60" s="10"/>
      <c r="D60" s="11"/>
      <c r="E60" s="11"/>
      <c r="F60" s="11"/>
      <c r="G60" s="11"/>
      <c r="H60" s="25">
        <f t="shared" si="1"/>
        <v>0</v>
      </c>
      <c r="I60" s="12">
        <f t="shared" si="0"/>
        <v>0</v>
      </c>
    </row>
    <row r="61" spans="1:9" x14ac:dyDescent="0.25">
      <c r="A61" s="8" t="s">
        <v>70</v>
      </c>
      <c r="B61" s="9">
        <v>368.5</v>
      </c>
      <c r="C61" s="10">
        <v>294.8</v>
      </c>
      <c r="D61" s="11">
        <v>666.97</v>
      </c>
      <c r="E61" s="11">
        <v>47.91</v>
      </c>
      <c r="F61" s="11">
        <v>47.91</v>
      </c>
      <c r="G61" s="11">
        <v>47.91</v>
      </c>
      <c r="H61" s="25">
        <f t="shared" si="1"/>
        <v>810.69999999999993</v>
      </c>
      <c r="I61" s="12">
        <f t="shared" si="0"/>
        <v>1474.0000000000002</v>
      </c>
    </row>
    <row r="62" spans="1:9" hidden="1" x14ac:dyDescent="0.25">
      <c r="A62" s="8" t="s">
        <v>71</v>
      </c>
      <c r="B62" s="9"/>
      <c r="C62" s="10"/>
      <c r="D62" s="11"/>
      <c r="E62" s="11"/>
      <c r="F62" s="11"/>
      <c r="G62" s="11"/>
      <c r="H62" s="25">
        <f t="shared" si="1"/>
        <v>0</v>
      </c>
      <c r="I62" s="12"/>
    </row>
    <row r="63" spans="1:9" x14ac:dyDescent="0.25">
      <c r="A63" s="8" t="s">
        <v>72</v>
      </c>
      <c r="B63" s="9">
        <v>12.5</v>
      </c>
      <c r="C63" s="10">
        <v>10</v>
      </c>
      <c r="D63" s="11">
        <v>22.64</v>
      </c>
      <c r="E63" s="11">
        <v>1.62</v>
      </c>
      <c r="F63" s="11">
        <v>1.62</v>
      </c>
      <c r="G63" s="11">
        <v>1.62</v>
      </c>
      <c r="H63" s="25">
        <f t="shared" si="1"/>
        <v>27.500000000000004</v>
      </c>
      <c r="I63" s="12"/>
    </row>
    <row r="64" spans="1:9" hidden="1" x14ac:dyDescent="0.25">
      <c r="A64" s="8" t="s">
        <v>73</v>
      </c>
      <c r="B64" s="9"/>
      <c r="C64" s="10"/>
      <c r="D64" s="11"/>
      <c r="E64" s="11"/>
      <c r="F64" s="11"/>
      <c r="G64" s="11"/>
      <c r="H64" s="25">
        <f t="shared" si="1"/>
        <v>0</v>
      </c>
      <c r="I64" s="12">
        <f t="shared" si="0"/>
        <v>0</v>
      </c>
    </row>
    <row r="65" spans="1:9" x14ac:dyDescent="0.25">
      <c r="A65" s="8" t="s">
        <v>74</v>
      </c>
      <c r="B65" s="9">
        <v>920</v>
      </c>
      <c r="C65" s="10">
        <v>736</v>
      </c>
      <c r="D65" s="11">
        <v>1665.2</v>
      </c>
      <c r="E65" s="11">
        <v>119.6</v>
      </c>
      <c r="F65" s="11">
        <v>119.6</v>
      </c>
      <c r="G65" s="11">
        <v>119.6</v>
      </c>
      <c r="H65" s="25">
        <f t="shared" si="1"/>
        <v>2023.9999999999998</v>
      </c>
      <c r="I65" s="12">
        <f t="shared" si="0"/>
        <v>3679.9999999999995</v>
      </c>
    </row>
    <row r="66" spans="1:9" x14ac:dyDescent="0.25">
      <c r="A66" s="8" t="s">
        <v>75</v>
      </c>
      <c r="B66" s="9">
        <v>327.93</v>
      </c>
      <c r="C66" s="10">
        <v>262.33999999999997</v>
      </c>
      <c r="D66" s="11">
        <v>593.54</v>
      </c>
      <c r="E66" s="11">
        <v>42.63</v>
      </c>
      <c r="F66" s="11">
        <v>42.63</v>
      </c>
      <c r="G66" s="11">
        <v>42.63</v>
      </c>
      <c r="H66" s="25">
        <f t="shared" si="1"/>
        <v>721.43</v>
      </c>
      <c r="I66" s="12">
        <f t="shared" si="0"/>
        <v>1311.7000000000003</v>
      </c>
    </row>
    <row r="67" spans="1:9" x14ac:dyDescent="0.25">
      <c r="A67" s="8" t="s">
        <v>76</v>
      </c>
      <c r="B67" s="9"/>
      <c r="C67" s="10"/>
      <c r="D67" s="11"/>
      <c r="E67" s="11"/>
      <c r="F67" s="11"/>
      <c r="G67" s="11"/>
      <c r="H67" s="25">
        <f t="shared" si="1"/>
        <v>0</v>
      </c>
      <c r="I67" s="12">
        <f t="shared" si="0"/>
        <v>0</v>
      </c>
    </row>
    <row r="68" spans="1:9" x14ac:dyDescent="0.25">
      <c r="A68" s="8" t="s">
        <v>77</v>
      </c>
      <c r="B68" s="9"/>
      <c r="C68" s="10"/>
      <c r="D68" s="11"/>
      <c r="E68" s="11"/>
      <c r="F68" s="11"/>
      <c r="G68" s="11"/>
      <c r="H68" s="25">
        <f>D68+E68+F68+G68</f>
        <v>0</v>
      </c>
      <c r="I68" s="12">
        <f t="shared" si="0"/>
        <v>0</v>
      </c>
    </row>
    <row r="69" spans="1:9" hidden="1" x14ac:dyDescent="0.25">
      <c r="A69" s="8" t="s">
        <v>78</v>
      </c>
      <c r="B69" s="9"/>
      <c r="C69" s="10"/>
      <c r="D69" s="11"/>
      <c r="E69" s="11"/>
      <c r="F69" s="11"/>
      <c r="G69" s="11"/>
      <c r="H69" s="25">
        <f>D69+E69+F69+G69</f>
        <v>0</v>
      </c>
      <c r="I69" s="12">
        <f t="shared" si="0"/>
        <v>0</v>
      </c>
    </row>
    <row r="70" spans="1:9" s="5" customFormat="1" x14ac:dyDescent="0.25">
      <c r="A70" s="14" t="s">
        <v>79</v>
      </c>
      <c r="B70" s="15">
        <f t="shared" ref="B70:G70" si="2">SUM(B3:B69)</f>
        <v>10621.140000000001</v>
      </c>
      <c r="C70" s="16">
        <f t="shared" si="2"/>
        <v>8154.03</v>
      </c>
      <c r="D70" s="17">
        <f t="shared" si="2"/>
        <v>19224.04</v>
      </c>
      <c r="E70" s="17">
        <f t="shared" si="2"/>
        <v>1380.76</v>
      </c>
      <c r="F70" s="24">
        <f t="shared" si="2"/>
        <v>1380.76</v>
      </c>
      <c r="G70" s="24">
        <f t="shared" si="2"/>
        <v>1380.76</v>
      </c>
      <c r="H70" s="26">
        <f>SUM(D70:G70)</f>
        <v>23366.319999999996</v>
      </c>
      <c r="I70" s="18">
        <f>SUM(B70:G70)</f>
        <v>42141.490000000013</v>
      </c>
    </row>
    <row r="71" spans="1:9" s="5" customFormat="1" x14ac:dyDescent="0.25">
      <c r="A71" s="14"/>
      <c r="B71" s="15"/>
      <c r="C71" s="16"/>
      <c r="D71" s="17"/>
      <c r="E71" s="17"/>
      <c r="F71" s="17"/>
      <c r="G71" s="17"/>
      <c r="H71" s="27"/>
      <c r="I71" s="18"/>
    </row>
    <row r="72" spans="1:9" s="5" customFormat="1" x14ac:dyDescent="0.25">
      <c r="A72" s="14"/>
      <c r="B72" s="15"/>
      <c r="C72" s="16"/>
      <c r="D72" s="17"/>
      <c r="E72" s="17"/>
      <c r="F72" s="17"/>
      <c r="G72" s="17"/>
      <c r="H72" s="27"/>
      <c r="I72" s="18"/>
    </row>
    <row r="73" spans="1:9" x14ac:dyDescent="0.25">
      <c r="A73" s="8"/>
      <c r="B73" s="12"/>
      <c r="C73" s="12"/>
      <c r="D73" s="12"/>
      <c r="E73" s="12"/>
      <c r="F73" s="12"/>
      <c r="G73" s="12"/>
      <c r="H73" s="12"/>
      <c r="I73" s="12"/>
    </row>
    <row r="74" spans="1:9" x14ac:dyDescent="0.25">
      <c r="A74" s="19" t="s">
        <v>80</v>
      </c>
      <c r="B74" s="20"/>
      <c r="C74" s="20"/>
      <c r="D74" s="20"/>
      <c r="E74" s="20"/>
      <c r="F74" s="20"/>
      <c r="G74" s="20"/>
      <c r="H74" s="20"/>
      <c r="I74" s="20"/>
    </row>
    <row r="75" spans="1:9" x14ac:dyDescent="0.25">
      <c r="A75" s="8" t="s">
        <v>35</v>
      </c>
      <c r="B75" s="12"/>
      <c r="C75" s="12"/>
      <c r="D75" s="12"/>
      <c r="E75" s="12"/>
      <c r="F75" s="12"/>
      <c r="G75" s="12"/>
      <c r="H75" s="12"/>
      <c r="I75" s="12">
        <f>SUM(B75:G75)</f>
        <v>0</v>
      </c>
    </row>
    <row r="76" spans="1:9" x14ac:dyDescent="0.25">
      <c r="A76" s="8" t="s">
        <v>48</v>
      </c>
      <c r="B76" s="12"/>
      <c r="C76" s="12"/>
      <c r="D76" s="12"/>
      <c r="E76" s="12"/>
      <c r="F76" s="12"/>
      <c r="G76" s="12"/>
      <c r="H76" s="12"/>
      <c r="I76" s="12">
        <f>SUM(B76:G76)</f>
        <v>0</v>
      </c>
    </row>
    <row r="77" spans="1:9" x14ac:dyDescent="0.25">
      <c r="A77" s="8" t="s">
        <v>60</v>
      </c>
      <c r="B77" s="12"/>
      <c r="C77" s="12"/>
      <c r="D77" s="12"/>
      <c r="E77" s="12"/>
      <c r="F77" s="12"/>
      <c r="G77" s="12"/>
      <c r="H77" s="12"/>
      <c r="I77" s="12">
        <f>SUM(B77:G77)</f>
        <v>0</v>
      </c>
    </row>
    <row r="78" spans="1:9" x14ac:dyDescent="0.25">
      <c r="A78" s="8" t="s">
        <v>77</v>
      </c>
      <c r="B78" s="12"/>
      <c r="C78" s="12"/>
      <c r="D78" s="12"/>
      <c r="E78" s="12"/>
      <c r="F78" s="12"/>
      <c r="G78" s="12"/>
      <c r="H78" s="12"/>
      <c r="I78" s="12">
        <f>SUM(B78:G78)</f>
        <v>0</v>
      </c>
    </row>
    <row r="79" spans="1:9" x14ac:dyDescent="0.25">
      <c r="A79" s="8" t="s">
        <v>81</v>
      </c>
      <c r="B79" s="12">
        <f t="shared" ref="B79:G79" si="3">SUM(B75:B78)</f>
        <v>0</v>
      </c>
      <c r="C79" s="12">
        <f t="shared" si="3"/>
        <v>0</v>
      </c>
      <c r="D79" s="12">
        <f t="shared" si="3"/>
        <v>0</v>
      </c>
      <c r="E79" s="12">
        <f t="shared" si="3"/>
        <v>0</v>
      </c>
      <c r="F79" s="12">
        <f t="shared" si="3"/>
        <v>0</v>
      </c>
      <c r="G79" s="12">
        <f t="shared" si="3"/>
        <v>0</v>
      </c>
      <c r="H79" s="12"/>
      <c r="I79" s="12"/>
    </row>
    <row r="80" spans="1:9" x14ac:dyDescent="0.25">
      <c r="A80" s="8" t="s">
        <v>82</v>
      </c>
      <c r="B80" s="12">
        <f t="shared" ref="B80:G80" si="4">B70+B79</f>
        <v>10621.140000000001</v>
      </c>
      <c r="C80" s="12">
        <f t="shared" si="4"/>
        <v>8154.03</v>
      </c>
      <c r="D80" s="12">
        <f t="shared" si="4"/>
        <v>19224.04</v>
      </c>
      <c r="E80" s="12">
        <f t="shared" si="4"/>
        <v>1380.76</v>
      </c>
      <c r="F80" s="12">
        <f t="shared" si="4"/>
        <v>1380.76</v>
      </c>
      <c r="G80" s="12">
        <f t="shared" si="4"/>
        <v>1380.76</v>
      </c>
      <c r="H80" s="12"/>
      <c r="I80" s="12"/>
    </row>
  </sheetData>
  <printOptions horizontalCentered="1"/>
  <pageMargins left="0.25" right="0.25" top="0.25" bottom="0.25" header="0.3" footer="0.3"/>
  <pageSetup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80"/>
  <sheetViews>
    <sheetView workbookViewId="0">
      <pane xSplit="1" ySplit="2" topLeftCell="B56" activePane="bottomRight" state="frozen"/>
      <selection pane="topRight" activeCell="B1" sqref="B1"/>
      <selection pane="bottomLeft" activeCell="A3" sqref="A3"/>
      <selection pane="bottomRight" activeCell="B3" sqref="B3:G69"/>
    </sheetView>
  </sheetViews>
  <sheetFormatPr defaultColWidth="9.140625" defaultRowHeight="15.75" x14ac:dyDescent="0.25"/>
  <cols>
    <col min="1" max="1" width="42.7109375" style="1" customWidth="1"/>
    <col min="2" max="2" width="15" style="2" customWidth="1"/>
    <col min="3" max="3" width="13.85546875" style="2" customWidth="1"/>
    <col min="4" max="4" width="14" style="2" customWidth="1"/>
    <col min="5" max="8" width="12.7109375" style="2" customWidth="1"/>
    <col min="9" max="9" width="14" style="2" customWidth="1"/>
    <col min="10" max="16384" width="9.140625" style="1"/>
  </cols>
  <sheetData>
    <row r="1" spans="1:9" x14ac:dyDescent="0.25">
      <c r="A1" s="76" t="s">
        <v>90</v>
      </c>
      <c r="B1" s="21"/>
      <c r="C1" s="4"/>
      <c r="D1" s="4" t="s">
        <v>87</v>
      </c>
      <c r="E1" s="4"/>
      <c r="F1" s="4"/>
      <c r="G1" s="4"/>
      <c r="H1" s="4"/>
      <c r="I1" s="4"/>
    </row>
    <row r="2" spans="1:9" s="6" customFormat="1" ht="63" x14ac:dyDescent="0.25">
      <c r="A2" s="7" t="s">
        <v>3</v>
      </c>
      <c r="B2" s="28" t="s">
        <v>4</v>
      </c>
      <c r="C2" s="29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1" t="s">
        <v>10</v>
      </c>
      <c r="I2" s="32" t="s">
        <v>11</v>
      </c>
    </row>
    <row r="3" spans="1:9" x14ac:dyDescent="0.25">
      <c r="A3" s="8" t="s">
        <v>13</v>
      </c>
      <c r="B3" s="9"/>
      <c r="C3" s="10"/>
      <c r="D3" s="11"/>
      <c r="E3" s="11"/>
      <c r="F3" s="11"/>
      <c r="G3" s="11"/>
      <c r="H3" s="25">
        <f>SUM(D3:G3)</f>
        <v>0</v>
      </c>
      <c r="I3" s="12">
        <f t="shared" ref="I3:I69" si="0">SUM(B3:G3)</f>
        <v>0</v>
      </c>
    </row>
    <row r="4" spans="1:9" x14ac:dyDescent="0.25">
      <c r="A4" s="8" t="s">
        <v>14</v>
      </c>
      <c r="B4" s="9"/>
      <c r="C4" s="10"/>
      <c r="D4" s="11"/>
      <c r="E4" s="11"/>
      <c r="F4" s="11"/>
      <c r="G4" s="11"/>
      <c r="H4" s="25">
        <f t="shared" ref="H4:H67" si="1">SUM(D4:G4)</f>
        <v>0</v>
      </c>
      <c r="I4" s="12">
        <f t="shared" si="0"/>
        <v>0</v>
      </c>
    </row>
    <row r="5" spans="1:9" x14ac:dyDescent="0.25">
      <c r="A5" s="8" t="s">
        <v>15</v>
      </c>
      <c r="B5" s="9"/>
      <c r="C5" s="10"/>
      <c r="D5" s="11"/>
      <c r="E5" s="11"/>
      <c r="F5" s="11"/>
      <c r="G5" s="11"/>
      <c r="H5" s="25">
        <f t="shared" si="1"/>
        <v>0</v>
      </c>
      <c r="I5" s="12">
        <f t="shared" si="0"/>
        <v>0</v>
      </c>
    </row>
    <row r="6" spans="1:9" x14ac:dyDescent="0.25">
      <c r="A6" s="8" t="s">
        <v>16</v>
      </c>
      <c r="B6" s="9"/>
      <c r="C6" s="10"/>
      <c r="D6" s="11"/>
      <c r="E6" s="11"/>
      <c r="F6" s="11"/>
      <c r="G6" s="11"/>
      <c r="H6" s="25">
        <f t="shared" si="1"/>
        <v>0</v>
      </c>
      <c r="I6" s="12">
        <f t="shared" si="0"/>
        <v>0</v>
      </c>
    </row>
    <row r="7" spans="1:9" x14ac:dyDescent="0.25">
      <c r="A7" s="8" t="s">
        <v>17</v>
      </c>
      <c r="B7" s="9"/>
      <c r="C7" s="10"/>
      <c r="D7" s="11"/>
      <c r="E7" s="11"/>
      <c r="F7" s="11"/>
      <c r="G7" s="11"/>
      <c r="H7" s="25">
        <f t="shared" si="1"/>
        <v>0</v>
      </c>
      <c r="I7" s="12">
        <f t="shared" si="0"/>
        <v>0</v>
      </c>
    </row>
    <row r="8" spans="1:9" x14ac:dyDescent="0.25">
      <c r="A8" s="8" t="s">
        <v>18</v>
      </c>
      <c r="B8" s="9"/>
      <c r="C8" s="10"/>
      <c r="D8" s="11"/>
      <c r="E8" s="11"/>
      <c r="F8" s="11"/>
      <c r="G8" s="11"/>
      <c r="H8" s="25">
        <f t="shared" si="1"/>
        <v>0</v>
      </c>
      <c r="I8" s="12">
        <f t="shared" si="0"/>
        <v>0</v>
      </c>
    </row>
    <row r="9" spans="1:9" x14ac:dyDescent="0.25">
      <c r="A9" s="8" t="s">
        <v>19</v>
      </c>
      <c r="B9" s="9"/>
      <c r="C9" s="10"/>
      <c r="D9" s="11"/>
      <c r="E9" s="11"/>
      <c r="F9" s="11"/>
      <c r="G9" s="11"/>
      <c r="H9" s="25">
        <f t="shared" si="1"/>
        <v>0</v>
      </c>
      <c r="I9" s="12">
        <f t="shared" si="0"/>
        <v>0</v>
      </c>
    </row>
    <row r="10" spans="1:9" x14ac:dyDescent="0.25">
      <c r="A10" s="8" t="s">
        <v>20</v>
      </c>
      <c r="B10" s="9"/>
      <c r="C10" s="10"/>
      <c r="D10" s="11"/>
      <c r="E10" s="11"/>
      <c r="F10" s="11"/>
      <c r="G10" s="11"/>
      <c r="H10" s="25">
        <f t="shared" si="1"/>
        <v>0</v>
      </c>
      <c r="I10" s="12">
        <f t="shared" si="0"/>
        <v>0</v>
      </c>
    </row>
    <row r="11" spans="1:9" x14ac:dyDescent="0.25">
      <c r="A11" s="8" t="s">
        <v>21</v>
      </c>
      <c r="B11" s="9"/>
      <c r="C11" s="10"/>
      <c r="D11" s="11"/>
      <c r="E11" s="11"/>
      <c r="F11" s="11"/>
      <c r="G11" s="11"/>
      <c r="H11" s="25">
        <f t="shared" si="1"/>
        <v>0</v>
      </c>
      <c r="I11" s="12"/>
    </row>
    <row r="12" spans="1:9" x14ac:dyDescent="0.25">
      <c r="A12" s="8" t="s">
        <v>22</v>
      </c>
      <c r="B12" s="9"/>
      <c r="C12" s="10"/>
      <c r="D12" s="11"/>
      <c r="E12" s="11"/>
      <c r="F12" s="11"/>
      <c r="G12" s="11"/>
      <c r="H12" s="25">
        <f t="shared" si="1"/>
        <v>0</v>
      </c>
      <c r="I12" s="12">
        <f t="shared" si="0"/>
        <v>0</v>
      </c>
    </row>
    <row r="13" spans="1:9" x14ac:dyDescent="0.25">
      <c r="A13" s="8" t="s">
        <v>23</v>
      </c>
      <c r="B13" s="9"/>
      <c r="C13" s="10"/>
      <c r="D13" s="11"/>
      <c r="E13" s="11"/>
      <c r="F13" s="11"/>
      <c r="G13" s="11"/>
      <c r="H13" s="25">
        <f t="shared" si="1"/>
        <v>0</v>
      </c>
      <c r="I13" s="12">
        <f t="shared" si="0"/>
        <v>0</v>
      </c>
    </row>
    <row r="14" spans="1:9" x14ac:dyDescent="0.25">
      <c r="A14" s="8" t="s">
        <v>24</v>
      </c>
      <c r="B14" s="9"/>
      <c r="C14" s="10"/>
      <c r="D14" s="11"/>
      <c r="E14" s="11"/>
      <c r="F14" s="11"/>
      <c r="G14" s="11"/>
      <c r="H14" s="25">
        <f t="shared" si="1"/>
        <v>0</v>
      </c>
      <c r="I14" s="12">
        <f t="shared" si="0"/>
        <v>0</v>
      </c>
    </row>
    <row r="15" spans="1:9" x14ac:dyDescent="0.25">
      <c r="A15" s="8" t="s">
        <v>25</v>
      </c>
      <c r="B15" s="9"/>
      <c r="C15" s="10"/>
      <c r="D15" s="11"/>
      <c r="E15" s="11"/>
      <c r="F15" s="11"/>
      <c r="G15" s="11"/>
      <c r="H15" s="25">
        <f t="shared" si="1"/>
        <v>0</v>
      </c>
      <c r="I15" s="12">
        <f t="shared" si="0"/>
        <v>0</v>
      </c>
    </row>
    <row r="16" spans="1:9" x14ac:dyDescent="0.25">
      <c r="A16" s="8" t="s">
        <v>26</v>
      </c>
      <c r="B16" s="9"/>
      <c r="C16" s="10"/>
      <c r="D16" s="11"/>
      <c r="E16" s="11"/>
      <c r="F16" s="11"/>
      <c r="G16" s="11"/>
      <c r="H16" s="25">
        <f t="shared" si="1"/>
        <v>0</v>
      </c>
      <c r="I16" s="12">
        <f t="shared" si="0"/>
        <v>0</v>
      </c>
    </row>
    <row r="17" spans="1:9" x14ac:dyDescent="0.25">
      <c r="A17" s="8" t="s">
        <v>27</v>
      </c>
      <c r="B17" s="9"/>
      <c r="C17" s="10"/>
      <c r="D17" s="11"/>
      <c r="E17" s="11"/>
      <c r="F17" s="11"/>
      <c r="G17" s="11"/>
      <c r="H17" s="25">
        <f t="shared" si="1"/>
        <v>0</v>
      </c>
      <c r="I17" s="12">
        <f t="shared" si="0"/>
        <v>0</v>
      </c>
    </row>
    <row r="18" spans="1:9" x14ac:dyDescent="0.25">
      <c r="A18" s="8" t="s">
        <v>28</v>
      </c>
      <c r="B18" s="9"/>
      <c r="C18" s="10"/>
      <c r="D18" s="11"/>
      <c r="E18" s="11"/>
      <c r="F18" s="11"/>
      <c r="G18" s="11"/>
      <c r="H18" s="25">
        <f t="shared" si="1"/>
        <v>0</v>
      </c>
      <c r="I18" s="12">
        <f t="shared" si="0"/>
        <v>0</v>
      </c>
    </row>
    <row r="19" spans="1:9" x14ac:dyDescent="0.25">
      <c r="A19" s="8" t="s">
        <v>29</v>
      </c>
      <c r="B19" s="9"/>
      <c r="C19" s="10"/>
      <c r="D19" s="11"/>
      <c r="E19" s="11"/>
      <c r="F19" s="11"/>
      <c r="G19" s="11"/>
      <c r="H19" s="25">
        <f t="shared" si="1"/>
        <v>0</v>
      </c>
      <c r="I19" s="12">
        <f>SUM(B19:G19)</f>
        <v>0</v>
      </c>
    </row>
    <row r="20" spans="1:9" x14ac:dyDescent="0.25">
      <c r="A20" s="8" t="s">
        <v>30</v>
      </c>
      <c r="B20" s="9"/>
      <c r="C20" s="10"/>
      <c r="D20" s="11"/>
      <c r="E20" s="11"/>
      <c r="F20" s="11"/>
      <c r="G20" s="11"/>
      <c r="H20" s="25">
        <f t="shared" si="1"/>
        <v>0</v>
      </c>
      <c r="I20" s="12">
        <f>SUM(B20:G20)</f>
        <v>0</v>
      </c>
    </row>
    <row r="21" spans="1:9" x14ac:dyDescent="0.25">
      <c r="A21" s="8" t="s">
        <v>83</v>
      </c>
      <c r="B21" s="9"/>
      <c r="C21" s="10"/>
      <c r="D21" s="11"/>
      <c r="E21" s="11"/>
      <c r="F21" s="11"/>
      <c r="G21" s="11"/>
      <c r="H21" s="25">
        <f t="shared" si="1"/>
        <v>0</v>
      </c>
      <c r="I21" s="12">
        <f t="shared" si="0"/>
        <v>0</v>
      </c>
    </row>
    <row r="22" spans="1:9" x14ac:dyDescent="0.25">
      <c r="A22" s="8" t="s">
        <v>31</v>
      </c>
      <c r="B22" s="9"/>
      <c r="C22" s="10"/>
      <c r="D22" s="11"/>
      <c r="E22" s="11"/>
      <c r="F22" s="11"/>
      <c r="G22" s="11"/>
      <c r="H22" s="25">
        <f t="shared" si="1"/>
        <v>0</v>
      </c>
      <c r="I22" s="12">
        <f t="shared" si="0"/>
        <v>0</v>
      </c>
    </row>
    <row r="23" spans="1:9" x14ac:dyDescent="0.25">
      <c r="A23" s="8" t="s">
        <v>32</v>
      </c>
      <c r="B23" s="9"/>
      <c r="C23" s="10"/>
      <c r="D23" s="11"/>
      <c r="E23" s="11"/>
      <c r="F23" s="11"/>
      <c r="G23" s="11"/>
      <c r="H23" s="25">
        <f t="shared" si="1"/>
        <v>0</v>
      </c>
      <c r="I23" s="12"/>
    </row>
    <row r="24" spans="1:9" x14ac:dyDescent="0.25">
      <c r="A24" s="8" t="s">
        <v>33</v>
      </c>
      <c r="B24" s="9"/>
      <c r="C24" s="10"/>
      <c r="D24" s="11"/>
      <c r="E24" s="11"/>
      <c r="F24" s="11"/>
      <c r="G24" s="11"/>
      <c r="H24" s="25">
        <f t="shared" si="1"/>
        <v>0</v>
      </c>
      <c r="I24" s="12">
        <f t="shared" si="0"/>
        <v>0</v>
      </c>
    </row>
    <row r="25" spans="1:9" x14ac:dyDescent="0.25">
      <c r="A25" s="8" t="s">
        <v>34</v>
      </c>
      <c r="B25" s="9"/>
      <c r="C25" s="10"/>
      <c r="D25" s="11"/>
      <c r="E25" s="11"/>
      <c r="F25" s="11"/>
      <c r="G25" s="11"/>
      <c r="H25" s="25">
        <f t="shared" si="1"/>
        <v>0</v>
      </c>
      <c r="I25" s="12">
        <f t="shared" si="0"/>
        <v>0</v>
      </c>
    </row>
    <row r="26" spans="1:9" x14ac:dyDescent="0.25">
      <c r="A26" s="8" t="s">
        <v>35</v>
      </c>
      <c r="B26" s="9"/>
      <c r="C26" s="10"/>
      <c r="D26" s="11"/>
      <c r="E26" s="11"/>
      <c r="F26" s="11"/>
      <c r="G26" s="11"/>
      <c r="H26" s="25">
        <f t="shared" si="1"/>
        <v>0</v>
      </c>
      <c r="I26" s="12">
        <f t="shared" si="0"/>
        <v>0</v>
      </c>
    </row>
    <row r="27" spans="1:9" x14ac:dyDescent="0.25">
      <c r="A27" s="8" t="s">
        <v>36</v>
      </c>
      <c r="B27" s="9"/>
      <c r="C27" s="10"/>
      <c r="D27" s="11"/>
      <c r="E27" s="11"/>
      <c r="F27" s="11"/>
      <c r="G27" s="11"/>
      <c r="H27" s="25">
        <f t="shared" si="1"/>
        <v>0</v>
      </c>
      <c r="I27" s="12">
        <f t="shared" si="0"/>
        <v>0</v>
      </c>
    </row>
    <row r="28" spans="1:9" x14ac:dyDescent="0.25">
      <c r="A28" s="8" t="s">
        <v>37</v>
      </c>
      <c r="B28" s="9"/>
      <c r="C28" s="10"/>
      <c r="D28" s="11"/>
      <c r="E28" s="11"/>
      <c r="F28" s="11"/>
      <c r="G28" s="11"/>
      <c r="H28" s="25">
        <f t="shared" si="1"/>
        <v>0</v>
      </c>
      <c r="I28" s="12">
        <f t="shared" si="0"/>
        <v>0</v>
      </c>
    </row>
    <row r="29" spans="1:9" x14ac:dyDescent="0.25">
      <c r="A29" s="8" t="s">
        <v>38</v>
      </c>
      <c r="B29" s="9"/>
      <c r="C29" s="10"/>
      <c r="D29" s="11"/>
      <c r="E29" s="11"/>
      <c r="F29" s="11"/>
      <c r="G29" s="11"/>
      <c r="H29" s="25">
        <f t="shared" si="1"/>
        <v>0</v>
      </c>
      <c r="I29" s="12">
        <f t="shared" si="0"/>
        <v>0</v>
      </c>
    </row>
    <row r="30" spans="1:9" x14ac:dyDescent="0.25">
      <c r="A30" s="8" t="s">
        <v>39</v>
      </c>
      <c r="B30" s="9"/>
      <c r="C30" s="10"/>
      <c r="D30" s="11"/>
      <c r="E30" s="11"/>
      <c r="F30" s="11"/>
      <c r="G30" s="11"/>
      <c r="H30" s="25">
        <f t="shared" si="1"/>
        <v>0</v>
      </c>
      <c r="I30" s="12">
        <f t="shared" si="0"/>
        <v>0</v>
      </c>
    </row>
    <row r="31" spans="1:9" x14ac:dyDescent="0.25">
      <c r="A31" s="8" t="s">
        <v>40</v>
      </c>
      <c r="B31" s="9"/>
      <c r="C31" s="10"/>
      <c r="D31" s="11"/>
      <c r="E31" s="11"/>
      <c r="F31" s="11"/>
      <c r="G31" s="11"/>
      <c r="H31" s="25">
        <f t="shared" si="1"/>
        <v>0</v>
      </c>
      <c r="I31" s="12">
        <f t="shared" si="0"/>
        <v>0</v>
      </c>
    </row>
    <row r="32" spans="1:9" x14ac:dyDescent="0.25">
      <c r="A32" s="8" t="s">
        <v>41</v>
      </c>
      <c r="B32" s="9"/>
      <c r="C32" s="10"/>
      <c r="D32" s="11"/>
      <c r="E32" s="11"/>
      <c r="F32" s="11"/>
      <c r="G32" s="11"/>
      <c r="H32" s="25">
        <f t="shared" si="1"/>
        <v>0</v>
      </c>
      <c r="I32" s="12">
        <f t="shared" si="0"/>
        <v>0</v>
      </c>
    </row>
    <row r="33" spans="1:9" x14ac:dyDescent="0.25">
      <c r="A33" s="8" t="s">
        <v>42</v>
      </c>
      <c r="B33" s="9"/>
      <c r="C33" s="10"/>
      <c r="D33" s="11"/>
      <c r="E33" s="11"/>
      <c r="F33" s="11"/>
      <c r="G33" s="11"/>
      <c r="H33" s="25">
        <f t="shared" si="1"/>
        <v>0</v>
      </c>
      <c r="I33" s="12">
        <f t="shared" si="0"/>
        <v>0</v>
      </c>
    </row>
    <row r="34" spans="1:9" x14ac:dyDescent="0.25">
      <c r="A34" s="8" t="s">
        <v>43</v>
      </c>
      <c r="B34" s="9"/>
      <c r="C34" s="10"/>
      <c r="D34" s="11"/>
      <c r="E34" s="11"/>
      <c r="F34" s="11"/>
      <c r="G34" s="11"/>
      <c r="H34" s="25">
        <f t="shared" si="1"/>
        <v>0</v>
      </c>
      <c r="I34" s="12">
        <f t="shared" si="0"/>
        <v>0</v>
      </c>
    </row>
    <row r="35" spans="1:9" x14ac:dyDescent="0.25">
      <c r="A35" s="8" t="s">
        <v>44</v>
      </c>
      <c r="B35" s="9"/>
      <c r="C35" s="10"/>
      <c r="D35" s="11"/>
      <c r="E35" s="11"/>
      <c r="F35" s="11"/>
      <c r="G35" s="11"/>
      <c r="H35" s="25">
        <f t="shared" si="1"/>
        <v>0</v>
      </c>
      <c r="I35" s="12">
        <f t="shared" si="0"/>
        <v>0</v>
      </c>
    </row>
    <row r="36" spans="1:9" x14ac:dyDescent="0.25">
      <c r="A36" s="8" t="s">
        <v>45</v>
      </c>
      <c r="B36" s="9"/>
      <c r="C36" s="10"/>
      <c r="D36" s="11"/>
      <c r="E36" s="11"/>
      <c r="F36" s="11"/>
      <c r="G36" s="11"/>
      <c r="H36" s="25">
        <f t="shared" si="1"/>
        <v>0</v>
      </c>
      <c r="I36" s="12">
        <f t="shared" si="0"/>
        <v>0</v>
      </c>
    </row>
    <row r="37" spans="1:9" x14ac:dyDescent="0.25">
      <c r="A37" s="8" t="s">
        <v>46</v>
      </c>
      <c r="B37" s="9"/>
      <c r="C37" s="10"/>
      <c r="D37" s="11"/>
      <c r="E37" s="11"/>
      <c r="F37" s="11"/>
      <c r="G37" s="11"/>
      <c r="H37" s="25">
        <f t="shared" si="1"/>
        <v>0</v>
      </c>
      <c r="I37" s="12"/>
    </row>
    <row r="38" spans="1:9" x14ac:dyDescent="0.25">
      <c r="A38" s="8" t="s">
        <v>47</v>
      </c>
      <c r="B38" s="9"/>
      <c r="C38" s="10"/>
      <c r="D38" s="11"/>
      <c r="E38" s="11"/>
      <c r="F38" s="11"/>
      <c r="G38" s="11"/>
      <c r="H38" s="25">
        <f t="shared" si="1"/>
        <v>0</v>
      </c>
      <c r="I38" s="12">
        <f t="shared" si="0"/>
        <v>0</v>
      </c>
    </row>
    <row r="39" spans="1:9" x14ac:dyDescent="0.25">
      <c r="A39" s="8" t="s">
        <v>48</v>
      </c>
      <c r="B39" s="9"/>
      <c r="C39" s="10"/>
      <c r="D39" s="11"/>
      <c r="E39" s="11"/>
      <c r="F39" s="11"/>
      <c r="G39" s="11"/>
      <c r="H39" s="25">
        <f t="shared" si="1"/>
        <v>0</v>
      </c>
      <c r="I39" s="12">
        <f t="shared" si="0"/>
        <v>0</v>
      </c>
    </row>
    <row r="40" spans="1:9" x14ac:dyDescent="0.25">
      <c r="A40" s="8" t="s">
        <v>49</v>
      </c>
      <c r="B40" s="9"/>
      <c r="C40" s="10"/>
      <c r="D40" s="11"/>
      <c r="E40" s="11"/>
      <c r="F40" s="11"/>
      <c r="G40" s="11"/>
      <c r="H40" s="25">
        <f t="shared" si="1"/>
        <v>0</v>
      </c>
      <c r="I40" s="12">
        <f t="shared" si="0"/>
        <v>0</v>
      </c>
    </row>
    <row r="41" spans="1:9" x14ac:dyDescent="0.25">
      <c r="A41" s="8" t="s">
        <v>50</v>
      </c>
      <c r="B41" s="9"/>
      <c r="C41" s="10"/>
      <c r="D41" s="11"/>
      <c r="E41" s="11"/>
      <c r="F41" s="11"/>
      <c r="G41" s="11"/>
      <c r="H41" s="25">
        <f t="shared" si="1"/>
        <v>0</v>
      </c>
      <c r="I41" s="12">
        <f t="shared" si="0"/>
        <v>0</v>
      </c>
    </row>
    <row r="42" spans="1:9" x14ac:dyDescent="0.25">
      <c r="A42" s="8" t="s">
        <v>51</v>
      </c>
      <c r="B42" s="9"/>
      <c r="C42" s="10"/>
      <c r="D42" s="11"/>
      <c r="E42" s="11"/>
      <c r="F42" s="11"/>
      <c r="G42" s="11"/>
      <c r="H42" s="25">
        <f t="shared" si="1"/>
        <v>0</v>
      </c>
      <c r="I42" s="12">
        <f t="shared" si="0"/>
        <v>0</v>
      </c>
    </row>
    <row r="43" spans="1:9" x14ac:dyDescent="0.25">
      <c r="A43" s="8" t="s">
        <v>52</v>
      </c>
      <c r="B43" s="9"/>
      <c r="C43" s="10"/>
      <c r="D43" s="11"/>
      <c r="E43" s="11"/>
      <c r="F43" s="11"/>
      <c r="G43" s="11"/>
      <c r="H43" s="25">
        <f t="shared" si="1"/>
        <v>0</v>
      </c>
      <c r="I43" s="12">
        <f t="shared" si="0"/>
        <v>0</v>
      </c>
    </row>
    <row r="44" spans="1:9" x14ac:dyDescent="0.25">
      <c r="A44" s="8" t="s">
        <v>53</v>
      </c>
      <c r="B44" s="9"/>
      <c r="C44" s="10"/>
      <c r="D44" s="11"/>
      <c r="E44" s="11"/>
      <c r="F44" s="11"/>
      <c r="G44" s="11"/>
      <c r="H44" s="25">
        <f t="shared" si="1"/>
        <v>0</v>
      </c>
      <c r="I44" s="12">
        <f t="shared" si="0"/>
        <v>0</v>
      </c>
    </row>
    <row r="45" spans="1:9" x14ac:dyDescent="0.25">
      <c r="A45" s="8" t="s">
        <v>54</v>
      </c>
      <c r="B45" s="9"/>
      <c r="C45" s="10"/>
      <c r="D45" s="11"/>
      <c r="E45" s="11"/>
      <c r="F45" s="11"/>
      <c r="G45" s="11"/>
      <c r="H45" s="25">
        <f t="shared" si="1"/>
        <v>0</v>
      </c>
      <c r="I45" s="12">
        <f t="shared" si="0"/>
        <v>0</v>
      </c>
    </row>
    <row r="46" spans="1:9" x14ac:dyDescent="0.25">
      <c r="A46" s="8" t="s">
        <v>55</v>
      </c>
      <c r="B46" s="9"/>
      <c r="C46" s="10"/>
      <c r="D46" s="11"/>
      <c r="E46" s="11"/>
      <c r="F46" s="11"/>
      <c r="G46" s="11"/>
      <c r="H46" s="25">
        <f t="shared" si="1"/>
        <v>0</v>
      </c>
      <c r="I46" s="12">
        <f>SUM(B46:G46)</f>
        <v>0</v>
      </c>
    </row>
    <row r="47" spans="1:9" x14ac:dyDescent="0.25">
      <c r="A47" s="8" t="s">
        <v>56</v>
      </c>
      <c r="B47" s="9"/>
      <c r="C47" s="10"/>
      <c r="D47" s="11"/>
      <c r="E47" s="11"/>
      <c r="F47" s="11"/>
      <c r="G47" s="11"/>
      <c r="H47" s="25">
        <f t="shared" si="1"/>
        <v>0</v>
      </c>
      <c r="I47" s="12">
        <f>SUM(B47:G47)</f>
        <v>0</v>
      </c>
    </row>
    <row r="48" spans="1:9" x14ac:dyDescent="0.25">
      <c r="A48" s="8" t="s">
        <v>57</v>
      </c>
      <c r="B48" s="9"/>
      <c r="C48" s="10"/>
      <c r="D48" s="13"/>
      <c r="E48" s="13"/>
      <c r="F48" s="13"/>
      <c r="G48" s="13"/>
      <c r="H48" s="25">
        <f t="shared" si="1"/>
        <v>0</v>
      </c>
      <c r="I48" s="8"/>
    </row>
    <row r="49" spans="1:9" x14ac:dyDescent="0.25">
      <c r="A49" s="8" t="s">
        <v>58</v>
      </c>
      <c r="B49" s="9"/>
      <c r="C49" s="10"/>
      <c r="D49" s="11"/>
      <c r="E49" s="11"/>
      <c r="F49" s="11"/>
      <c r="G49" s="11"/>
      <c r="H49" s="25">
        <f t="shared" si="1"/>
        <v>0</v>
      </c>
      <c r="I49" s="12">
        <f t="shared" si="0"/>
        <v>0</v>
      </c>
    </row>
    <row r="50" spans="1:9" x14ac:dyDescent="0.25">
      <c r="A50" s="8" t="s">
        <v>59</v>
      </c>
      <c r="B50" s="9"/>
      <c r="C50" s="10"/>
      <c r="D50" s="11"/>
      <c r="E50" s="11"/>
      <c r="F50" s="11"/>
      <c r="G50" s="11"/>
      <c r="H50" s="25">
        <f t="shared" si="1"/>
        <v>0</v>
      </c>
      <c r="I50" s="12">
        <f t="shared" si="0"/>
        <v>0</v>
      </c>
    </row>
    <row r="51" spans="1:9" x14ac:dyDescent="0.25">
      <c r="A51" s="8" t="s">
        <v>60</v>
      </c>
      <c r="B51" s="9"/>
      <c r="C51" s="10"/>
      <c r="D51" s="11"/>
      <c r="E51" s="11"/>
      <c r="F51" s="11"/>
      <c r="G51" s="11"/>
      <c r="H51" s="25">
        <f t="shared" si="1"/>
        <v>0</v>
      </c>
      <c r="I51" s="12">
        <f t="shared" si="0"/>
        <v>0</v>
      </c>
    </row>
    <row r="52" spans="1:9" x14ac:dyDescent="0.25">
      <c r="A52" s="8" t="s">
        <v>61</v>
      </c>
      <c r="B52" s="9"/>
      <c r="C52" s="10"/>
      <c r="D52" s="11"/>
      <c r="E52" s="11"/>
      <c r="F52" s="11"/>
      <c r="G52" s="11"/>
      <c r="H52" s="25">
        <f t="shared" si="1"/>
        <v>0</v>
      </c>
      <c r="I52" s="12">
        <f t="shared" si="0"/>
        <v>0</v>
      </c>
    </row>
    <row r="53" spans="1:9" x14ac:dyDescent="0.25">
      <c r="A53" s="8" t="s">
        <v>62</v>
      </c>
      <c r="B53" s="9"/>
      <c r="C53" s="10"/>
      <c r="D53" s="11"/>
      <c r="E53" s="11"/>
      <c r="F53" s="11"/>
      <c r="G53" s="11"/>
      <c r="H53" s="25">
        <f t="shared" si="1"/>
        <v>0</v>
      </c>
      <c r="I53" s="12"/>
    </row>
    <row r="54" spans="1:9" x14ac:dyDescent="0.25">
      <c r="A54" s="8" t="s">
        <v>63</v>
      </c>
      <c r="B54" s="9"/>
      <c r="C54" s="10"/>
      <c r="D54" s="11"/>
      <c r="E54" s="11"/>
      <c r="F54" s="11"/>
      <c r="G54" s="11"/>
      <c r="H54" s="25">
        <f t="shared" si="1"/>
        <v>0</v>
      </c>
      <c r="I54" s="12">
        <f t="shared" si="0"/>
        <v>0</v>
      </c>
    </row>
    <row r="55" spans="1:9" x14ac:dyDescent="0.25">
      <c r="A55" s="8" t="s">
        <v>64</v>
      </c>
      <c r="B55" s="9"/>
      <c r="C55" s="10"/>
      <c r="D55" s="11"/>
      <c r="E55" s="11"/>
      <c r="F55" s="11"/>
      <c r="G55" s="11"/>
      <c r="H55" s="25">
        <f t="shared" si="1"/>
        <v>0</v>
      </c>
      <c r="I55" s="12"/>
    </row>
    <row r="56" spans="1:9" x14ac:dyDescent="0.25">
      <c r="A56" s="8" t="s">
        <v>65</v>
      </c>
      <c r="B56" s="9"/>
      <c r="C56" s="10"/>
      <c r="D56" s="11"/>
      <c r="E56" s="11"/>
      <c r="F56" s="11"/>
      <c r="G56" s="11"/>
      <c r="H56" s="25">
        <f t="shared" si="1"/>
        <v>0</v>
      </c>
      <c r="I56" s="12">
        <f t="shared" si="0"/>
        <v>0</v>
      </c>
    </row>
    <row r="57" spans="1:9" x14ac:dyDescent="0.25">
      <c r="A57" s="8" t="s">
        <v>66</v>
      </c>
      <c r="B57" s="9"/>
      <c r="C57" s="10"/>
      <c r="D57" s="11"/>
      <c r="E57" s="11"/>
      <c r="F57" s="11"/>
      <c r="G57" s="11"/>
      <c r="H57" s="25">
        <f t="shared" si="1"/>
        <v>0</v>
      </c>
      <c r="I57" s="12">
        <f t="shared" si="0"/>
        <v>0</v>
      </c>
    </row>
    <row r="58" spans="1:9" x14ac:dyDescent="0.25">
      <c r="A58" s="8" t="s">
        <v>67</v>
      </c>
      <c r="B58" s="9"/>
      <c r="C58" s="10"/>
      <c r="D58" s="11"/>
      <c r="E58" s="11"/>
      <c r="F58" s="11"/>
      <c r="G58" s="11"/>
      <c r="H58" s="25">
        <f t="shared" si="1"/>
        <v>0</v>
      </c>
      <c r="I58" s="12">
        <f t="shared" si="0"/>
        <v>0</v>
      </c>
    </row>
    <row r="59" spans="1:9" x14ac:dyDescent="0.25">
      <c r="A59" s="8" t="s">
        <v>68</v>
      </c>
      <c r="B59" s="9"/>
      <c r="C59" s="10"/>
      <c r="D59" s="11"/>
      <c r="E59" s="11"/>
      <c r="F59" s="11"/>
      <c r="G59" s="11"/>
      <c r="H59" s="25">
        <f t="shared" si="1"/>
        <v>0</v>
      </c>
      <c r="I59" s="12">
        <f t="shared" si="0"/>
        <v>0</v>
      </c>
    </row>
    <row r="60" spans="1:9" x14ac:dyDescent="0.25">
      <c r="A60" s="8" t="s">
        <v>69</v>
      </c>
      <c r="B60" s="9"/>
      <c r="C60" s="10"/>
      <c r="D60" s="11"/>
      <c r="E60" s="11"/>
      <c r="F60" s="11"/>
      <c r="G60" s="11"/>
      <c r="H60" s="25">
        <f t="shared" si="1"/>
        <v>0</v>
      </c>
      <c r="I60" s="12">
        <f t="shared" si="0"/>
        <v>0</v>
      </c>
    </row>
    <row r="61" spans="1:9" x14ac:dyDescent="0.25">
      <c r="A61" s="8" t="s">
        <v>70</v>
      </c>
      <c r="B61" s="9"/>
      <c r="C61" s="10"/>
      <c r="D61" s="11"/>
      <c r="E61" s="11"/>
      <c r="F61" s="11"/>
      <c r="G61" s="11"/>
      <c r="H61" s="25">
        <f t="shared" si="1"/>
        <v>0</v>
      </c>
      <c r="I61" s="12">
        <f t="shared" si="0"/>
        <v>0</v>
      </c>
    </row>
    <row r="62" spans="1:9" x14ac:dyDescent="0.25">
      <c r="A62" s="8" t="s">
        <v>71</v>
      </c>
      <c r="B62" s="9"/>
      <c r="C62" s="10"/>
      <c r="D62" s="11"/>
      <c r="E62" s="11"/>
      <c r="F62" s="11"/>
      <c r="G62" s="11"/>
      <c r="H62" s="25">
        <f t="shared" si="1"/>
        <v>0</v>
      </c>
      <c r="I62" s="12"/>
    </row>
    <row r="63" spans="1:9" x14ac:dyDescent="0.25">
      <c r="A63" s="8" t="s">
        <v>72</v>
      </c>
      <c r="B63" s="9"/>
      <c r="C63" s="10"/>
      <c r="D63" s="11"/>
      <c r="E63" s="11"/>
      <c r="F63" s="11"/>
      <c r="G63" s="11"/>
      <c r="H63" s="25">
        <f t="shared" si="1"/>
        <v>0</v>
      </c>
      <c r="I63" s="12"/>
    </row>
    <row r="64" spans="1:9" x14ac:dyDescent="0.25">
      <c r="A64" s="8" t="s">
        <v>73</v>
      </c>
      <c r="B64" s="9"/>
      <c r="C64" s="10"/>
      <c r="D64" s="11"/>
      <c r="E64" s="11"/>
      <c r="F64" s="11"/>
      <c r="G64" s="11"/>
      <c r="H64" s="25">
        <f t="shared" si="1"/>
        <v>0</v>
      </c>
      <c r="I64" s="12">
        <f t="shared" si="0"/>
        <v>0</v>
      </c>
    </row>
    <row r="65" spans="1:9" x14ac:dyDescent="0.25">
      <c r="A65" s="8" t="s">
        <v>74</v>
      </c>
      <c r="B65" s="9"/>
      <c r="C65" s="10"/>
      <c r="D65" s="11"/>
      <c r="E65" s="11"/>
      <c r="F65" s="11"/>
      <c r="G65" s="11"/>
      <c r="H65" s="25">
        <f t="shared" si="1"/>
        <v>0</v>
      </c>
      <c r="I65" s="12">
        <f t="shared" si="0"/>
        <v>0</v>
      </c>
    </row>
    <row r="66" spans="1:9" x14ac:dyDescent="0.25">
      <c r="A66" s="8" t="s">
        <v>75</v>
      </c>
      <c r="B66" s="9"/>
      <c r="C66" s="10"/>
      <c r="D66" s="11"/>
      <c r="E66" s="11"/>
      <c r="F66" s="11"/>
      <c r="G66" s="11"/>
      <c r="H66" s="25">
        <f t="shared" si="1"/>
        <v>0</v>
      </c>
      <c r="I66" s="12">
        <f t="shared" si="0"/>
        <v>0</v>
      </c>
    </row>
    <row r="67" spans="1:9" x14ac:dyDescent="0.25">
      <c r="A67" s="8" t="s">
        <v>76</v>
      </c>
      <c r="B67" s="9"/>
      <c r="C67" s="10"/>
      <c r="D67" s="11"/>
      <c r="E67" s="11"/>
      <c r="F67" s="11"/>
      <c r="G67" s="11"/>
      <c r="H67" s="25">
        <f t="shared" si="1"/>
        <v>0</v>
      </c>
      <c r="I67" s="12">
        <f t="shared" si="0"/>
        <v>0</v>
      </c>
    </row>
    <row r="68" spans="1:9" x14ac:dyDescent="0.25">
      <c r="A68" s="8" t="s">
        <v>77</v>
      </c>
      <c r="B68" s="9"/>
      <c r="C68" s="10"/>
      <c r="D68" s="11"/>
      <c r="E68" s="11"/>
      <c r="F68" s="11"/>
      <c r="G68" s="11"/>
      <c r="H68" s="25">
        <f>SUM(D68:G68)</f>
        <v>0</v>
      </c>
      <c r="I68" s="12">
        <f t="shared" si="0"/>
        <v>0</v>
      </c>
    </row>
    <row r="69" spans="1:9" x14ac:dyDescent="0.25">
      <c r="A69" s="8" t="s">
        <v>78</v>
      </c>
      <c r="B69" s="9"/>
      <c r="C69" s="10"/>
      <c r="D69" s="11"/>
      <c r="E69" s="11"/>
      <c r="F69" s="11"/>
      <c r="G69" s="11"/>
      <c r="H69" s="25">
        <f>SUM(D69:G69)</f>
        <v>0</v>
      </c>
      <c r="I69" s="12">
        <f t="shared" si="0"/>
        <v>0</v>
      </c>
    </row>
    <row r="70" spans="1:9" s="5" customFormat="1" x14ac:dyDescent="0.25">
      <c r="A70" s="14" t="s">
        <v>79</v>
      </c>
      <c r="B70" s="22">
        <f t="shared" ref="B70:G70" si="2">SUM(B3:B69)</f>
        <v>0</v>
      </c>
      <c r="C70" s="23">
        <f t="shared" si="2"/>
        <v>0</v>
      </c>
      <c r="D70" s="24">
        <f t="shared" si="2"/>
        <v>0</v>
      </c>
      <c r="E70" s="24">
        <f t="shared" si="2"/>
        <v>0</v>
      </c>
      <c r="F70" s="24">
        <f t="shared" si="2"/>
        <v>0</v>
      </c>
      <c r="G70" s="24">
        <f t="shared" si="2"/>
        <v>0</v>
      </c>
      <c r="H70" s="26">
        <f>SUM(D70:G70)</f>
        <v>0</v>
      </c>
      <c r="I70" s="18">
        <f>SUM(B70:G70)</f>
        <v>0</v>
      </c>
    </row>
    <row r="71" spans="1:9" s="5" customFormat="1" hidden="1" x14ac:dyDescent="0.25">
      <c r="A71" s="14"/>
      <c r="B71" s="15"/>
      <c r="C71" s="16"/>
      <c r="D71" s="17"/>
      <c r="E71" s="17"/>
      <c r="F71" s="17"/>
      <c r="G71" s="17"/>
      <c r="H71" s="27"/>
      <c r="I71" s="18"/>
    </row>
    <row r="72" spans="1:9" s="5" customFormat="1" hidden="1" x14ac:dyDescent="0.25">
      <c r="A72" s="14"/>
      <c r="B72" s="15"/>
      <c r="C72" s="16"/>
      <c r="D72" s="17"/>
      <c r="E72" s="17"/>
      <c r="F72" s="17"/>
      <c r="G72" s="17"/>
      <c r="H72" s="27"/>
      <c r="I72" s="18"/>
    </row>
    <row r="73" spans="1:9" hidden="1" x14ac:dyDescent="0.25">
      <c r="A73" s="8"/>
      <c r="B73" s="12"/>
      <c r="C73" s="12"/>
      <c r="D73" s="12"/>
      <c r="E73" s="12"/>
      <c r="F73" s="12"/>
      <c r="G73" s="12"/>
      <c r="H73" s="12"/>
      <c r="I73" s="12"/>
    </row>
    <row r="74" spans="1:9" hidden="1" x14ac:dyDescent="0.25">
      <c r="A74" s="19" t="s">
        <v>80</v>
      </c>
      <c r="B74" s="20"/>
      <c r="C74" s="20"/>
      <c r="D74" s="20"/>
      <c r="E74" s="20"/>
      <c r="F74" s="20"/>
      <c r="G74" s="20"/>
      <c r="H74" s="20"/>
      <c r="I74" s="20"/>
    </row>
    <row r="75" spans="1:9" hidden="1" x14ac:dyDescent="0.25">
      <c r="A75" s="8" t="s">
        <v>35</v>
      </c>
      <c r="B75" s="12"/>
      <c r="C75" s="12"/>
      <c r="D75" s="12"/>
      <c r="E75" s="12"/>
      <c r="F75" s="12"/>
      <c r="G75" s="12"/>
      <c r="H75" s="12"/>
      <c r="I75" s="12">
        <f>SUM(B75:G75)</f>
        <v>0</v>
      </c>
    </row>
    <row r="76" spans="1:9" hidden="1" x14ac:dyDescent="0.25">
      <c r="A76" s="8" t="s">
        <v>48</v>
      </c>
      <c r="B76" s="12"/>
      <c r="C76" s="12"/>
      <c r="D76" s="12"/>
      <c r="E76" s="12"/>
      <c r="F76" s="12"/>
      <c r="G76" s="12"/>
      <c r="H76" s="12"/>
      <c r="I76" s="12">
        <f>SUM(B76:G76)</f>
        <v>0</v>
      </c>
    </row>
    <row r="77" spans="1:9" hidden="1" x14ac:dyDescent="0.25">
      <c r="A77" s="8" t="s">
        <v>60</v>
      </c>
      <c r="B77" s="12"/>
      <c r="C77" s="12"/>
      <c r="D77" s="12"/>
      <c r="E77" s="12"/>
      <c r="F77" s="12"/>
      <c r="G77" s="12"/>
      <c r="H77" s="12"/>
      <c r="I77" s="12">
        <f>SUM(B77:G77)</f>
        <v>0</v>
      </c>
    </row>
    <row r="78" spans="1:9" hidden="1" x14ac:dyDescent="0.25">
      <c r="A78" s="8" t="s">
        <v>77</v>
      </c>
      <c r="B78" s="12"/>
      <c r="C78" s="12"/>
      <c r="D78" s="12"/>
      <c r="E78" s="12"/>
      <c r="F78" s="12"/>
      <c r="G78" s="12"/>
      <c r="H78" s="12"/>
      <c r="I78" s="12">
        <f>SUM(B78:G78)</f>
        <v>0</v>
      </c>
    </row>
    <row r="79" spans="1:9" hidden="1" x14ac:dyDescent="0.25">
      <c r="A79" s="8" t="s">
        <v>81</v>
      </c>
      <c r="B79" s="12">
        <f t="shared" ref="B79:G79" si="3">SUM(B75:B78)</f>
        <v>0</v>
      </c>
      <c r="C79" s="12">
        <f t="shared" si="3"/>
        <v>0</v>
      </c>
      <c r="D79" s="12">
        <f t="shared" si="3"/>
        <v>0</v>
      </c>
      <c r="E79" s="12">
        <f t="shared" si="3"/>
        <v>0</v>
      </c>
      <c r="F79" s="12">
        <f t="shared" si="3"/>
        <v>0</v>
      </c>
      <c r="G79" s="12">
        <f t="shared" si="3"/>
        <v>0</v>
      </c>
      <c r="H79" s="12"/>
      <c r="I79" s="12"/>
    </row>
    <row r="80" spans="1:9" hidden="1" x14ac:dyDescent="0.25">
      <c r="A80" s="8" t="s">
        <v>82</v>
      </c>
      <c r="B80" s="12">
        <f t="shared" ref="B80:G80" si="4">B70+B79</f>
        <v>0</v>
      </c>
      <c r="C80" s="12">
        <f t="shared" si="4"/>
        <v>0</v>
      </c>
      <c r="D80" s="12">
        <f t="shared" si="4"/>
        <v>0</v>
      </c>
      <c r="E80" s="12">
        <f t="shared" si="4"/>
        <v>0</v>
      </c>
      <c r="F80" s="12">
        <f t="shared" si="4"/>
        <v>0</v>
      </c>
      <c r="G80" s="12">
        <f t="shared" si="4"/>
        <v>0</v>
      </c>
      <c r="H80" s="12"/>
      <c r="I80" s="12"/>
    </row>
  </sheetData>
  <pageMargins left="0.75" right="0.75" top="0.75" bottom="1" header="0.5" footer="0.5"/>
  <pageSetup scale="5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80"/>
  <sheetViews>
    <sheetView zoomScaleNormal="100" workbookViewId="0">
      <pane xSplit="1" ySplit="2" topLeftCell="B57" activePane="bottomRight" state="frozen"/>
      <selection pane="topRight" activeCell="B1" sqref="B1"/>
      <selection pane="bottomLeft" activeCell="A3" sqref="A3"/>
      <selection pane="bottomRight" activeCell="B3" sqref="B3:G69"/>
    </sheetView>
  </sheetViews>
  <sheetFormatPr defaultColWidth="9.140625" defaultRowHeight="15.75" x14ac:dyDescent="0.25"/>
  <cols>
    <col min="1" max="1" width="42.7109375" style="1" customWidth="1"/>
    <col min="2" max="2" width="15" style="2" customWidth="1"/>
    <col min="3" max="3" width="13.85546875" style="2" customWidth="1"/>
    <col min="4" max="4" width="14" style="2" bestFit="1" customWidth="1"/>
    <col min="5" max="7" width="12.7109375" style="2" bestFit="1" customWidth="1"/>
    <col min="8" max="8" width="12.7109375" style="2" customWidth="1"/>
    <col min="9" max="9" width="14" style="2" customWidth="1"/>
    <col min="10" max="16384" width="9.140625" style="1"/>
  </cols>
  <sheetData>
    <row r="1" spans="1:9" x14ac:dyDescent="0.25">
      <c r="A1" s="3" t="s">
        <v>0</v>
      </c>
      <c r="B1" s="83" t="s">
        <v>91</v>
      </c>
      <c r="C1" s="84"/>
      <c r="D1" s="84"/>
      <c r="E1" s="84"/>
      <c r="F1" s="84"/>
      <c r="G1" s="84"/>
      <c r="H1" s="84"/>
      <c r="I1" s="84"/>
    </row>
    <row r="2" spans="1:9" s="6" customFormat="1" ht="63" x14ac:dyDescent="0.25">
      <c r="A2" s="7" t="s">
        <v>3</v>
      </c>
      <c r="B2" s="28" t="s">
        <v>4</v>
      </c>
      <c r="C2" s="29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1" t="s">
        <v>10</v>
      </c>
      <c r="I2" s="32" t="s">
        <v>11</v>
      </c>
    </row>
    <row r="3" spans="1:9" x14ac:dyDescent="0.25">
      <c r="A3" s="8" t="s">
        <v>13</v>
      </c>
      <c r="B3" s="9"/>
      <c r="C3" s="10"/>
      <c r="D3" s="11"/>
      <c r="E3" s="11"/>
      <c r="F3" s="11"/>
      <c r="G3" s="11"/>
      <c r="H3" s="25">
        <f t="shared" ref="H3:H65" si="0">SUM(D3+E3+F3+G3)</f>
        <v>0</v>
      </c>
      <c r="I3" s="12">
        <f t="shared" ref="I3:I69" si="1">SUM(B3:G3)</f>
        <v>0</v>
      </c>
    </row>
    <row r="4" spans="1:9" x14ac:dyDescent="0.25">
      <c r="A4" s="8" t="s">
        <v>14</v>
      </c>
      <c r="B4" s="9"/>
      <c r="C4" s="10"/>
      <c r="D4" s="11"/>
      <c r="E4" s="11"/>
      <c r="F4" s="11"/>
      <c r="G4" s="11"/>
      <c r="H4" s="25">
        <f t="shared" si="0"/>
        <v>0</v>
      </c>
      <c r="I4" s="12">
        <f t="shared" si="1"/>
        <v>0</v>
      </c>
    </row>
    <row r="5" spans="1:9" x14ac:dyDescent="0.25">
      <c r="A5" s="8" t="s">
        <v>15</v>
      </c>
      <c r="B5" s="9"/>
      <c r="C5" s="10"/>
      <c r="D5" s="11"/>
      <c r="E5" s="11"/>
      <c r="F5" s="11"/>
      <c r="G5" s="11"/>
      <c r="H5" s="25">
        <f t="shared" si="0"/>
        <v>0</v>
      </c>
      <c r="I5" s="12">
        <f t="shared" si="1"/>
        <v>0</v>
      </c>
    </row>
    <row r="6" spans="1:9" x14ac:dyDescent="0.25">
      <c r="A6" s="8" t="s">
        <v>16</v>
      </c>
      <c r="B6" s="9"/>
      <c r="C6" s="10"/>
      <c r="D6" s="11"/>
      <c r="E6" s="11"/>
      <c r="F6" s="11"/>
      <c r="G6" s="11"/>
      <c r="H6" s="25">
        <f t="shared" si="0"/>
        <v>0</v>
      </c>
      <c r="I6" s="12">
        <f t="shared" si="1"/>
        <v>0</v>
      </c>
    </row>
    <row r="7" spans="1:9" x14ac:dyDescent="0.25">
      <c r="A7" s="8" t="s">
        <v>17</v>
      </c>
      <c r="B7" s="9"/>
      <c r="C7" s="10"/>
      <c r="D7" s="11"/>
      <c r="E7" s="11"/>
      <c r="F7" s="11"/>
      <c r="G7" s="11"/>
      <c r="H7" s="25">
        <f t="shared" si="0"/>
        <v>0</v>
      </c>
      <c r="I7" s="12">
        <f t="shared" si="1"/>
        <v>0</v>
      </c>
    </row>
    <row r="8" spans="1:9" x14ac:dyDescent="0.25">
      <c r="A8" s="8" t="s">
        <v>18</v>
      </c>
      <c r="B8" s="9"/>
      <c r="C8" s="10"/>
      <c r="D8" s="11"/>
      <c r="E8" s="11"/>
      <c r="F8" s="11"/>
      <c r="G8" s="11"/>
      <c r="H8" s="25">
        <f t="shared" si="0"/>
        <v>0</v>
      </c>
      <c r="I8" s="12">
        <f t="shared" si="1"/>
        <v>0</v>
      </c>
    </row>
    <row r="9" spans="1:9" x14ac:dyDescent="0.25">
      <c r="A9" s="8" t="s">
        <v>19</v>
      </c>
      <c r="B9" s="9"/>
      <c r="C9" s="10"/>
      <c r="D9" s="11"/>
      <c r="E9" s="11"/>
      <c r="F9" s="11"/>
      <c r="G9" s="11"/>
      <c r="H9" s="25">
        <f t="shared" si="0"/>
        <v>0</v>
      </c>
      <c r="I9" s="12">
        <f t="shared" si="1"/>
        <v>0</v>
      </c>
    </row>
    <row r="10" spans="1:9" x14ac:dyDescent="0.25">
      <c r="A10" s="8" t="s">
        <v>20</v>
      </c>
      <c r="B10" s="9"/>
      <c r="C10" s="10"/>
      <c r="D10" s="11"/>
      <c r="E10" s="11"/>
      <c r="F10" s="11"/>
      <c r="G10" s="11"/>
      <c r="H10" s="25">
        <f t="shared" si="0"/>
        <v>0</v>
      </c>
      <c r="I10" s="12">
        <f t="shared" si="1"/>
        <v>0</v>
      </c>
    </row>
    <row r="11" spans="1:9" x14ac:dyDescent="0.25">
      <c r="A11" s="8" t="s">
        <v>21</v>
      </c>
      <c r="B11" s="9"/>
      <c r="C11" s="10"/>
      <c r="D11" s="11"/>
      <c r="E11" s="11"/>
      <c r="F11" s="11"/>
      <c r="G11" s="11"/>
      <c r="H11" s="25">
        <f t="shared" si="0"/>
        <v>0</v>
      </c>
      <c r="I11" s="12">
        <f t="shared" si="1"/>
        <v>0</v>
      </c>
    </row>
    <row r="12" spans="1:9" x14ac:dyDescent="0.25">
      <c r="A12" s="8" t="s">
        <v>22</v>
      </c>
      <c r="B12" s="9"/>
      <c r="C12" s="10"/>
      <c r="D12" s="11"/>
      <c r="E12" s="11"/>
      <c r="F12" s="11"/>
      <c r="G12" s="11"/>
      <c r="H12" s="25">
        <f t="shared" si="0"/>
        <v>0</v>
      </c>
      <c r="I12" s="12">
        <f t="shared" si="1"/>
        <v>0</v>
      </c>
    </row>
    <row r="13" spans="1:9" x14ac:dyDescent="0.25">
      <c r="A13" s="8" t="s">
        <v>23</v>
      </c>
      <c r="B13" s="9"/>
      <c r="C13" s="10"/>
      <c r="D13" s="11"/>
      <c r="E13" s="11"/>
      <c r="F13" s="11"/>
      <c r="G13" s="11"/>
      <c r="H13" s="25">
        <f t="shared" si="0"/>
        <v>0</v>
      </c>
      <c r="I13" s="12">
        <f t="shared" si="1"/>
        <v>0</v>
      </c>
    </row>
    <row r="14" spans="1:9" x14ac:dyDescent="0.25">
      <c r="A14" s="8" t="s">
        <v>24</v>
      </c>
      <c r="B14" s="9"/>
      <c r="C14" s="10"/>
      <c r="D14" s="11"/>
      <c r="E14" s="11"/>
      <c r="F14" s="11"/>
      <c r="G14" s="11"/>
      <c r="H14" s="25">
        <f t="shared" si="0"/>
        <v>0</v>
      </c>
      <c r="I14" s="12">
        <f t="shared" si="1"/>
        <v>0</v>
      </c>
    </row>
    <row r="15" spans="1:9" x14ac:dyDescent="0.25">
      <c r="A15" s="8" t="s">
        <v>25</v>
      </c>
      <c r="B15" s="9"/>
      <c r="C15" s="10"/>
      <c r="D15" s="11"/>
      <c r="E15" s="11"/>
      <c r="F15" s="11"/>
      <c r="G15" s="11"/>
      <c r="H15" s="25">
        <f t="shared" si="0"/>
        <v>0</v>
      </c>
      <c r="I15" s="12">
        <f t="shared" si="1"/>
        <v>0</v>
      </c>
    </row>
    <row r="16" spans="1:9" x14ac:dyDescent="0.25">
      <c r="A16" s="8" t="s">
        <v>26</v>
      </c>
      <c r="B16" s="9"/>
      <c r="C16" s="10"/>
      <c r="D16" s="11"/>
      <c r="E16" s="11"/>
      <c r="F16" s="11"/>
      <c r="G16" s="11"/>
      <c r="H16" s="25">
        <f t="shared" si="0"/>
        <v>0</v>
      </c>
      <c r="I16" s="12">
        <f t="shared" si="1"/>
        <v>0</v>
      </c>
    </row>
    <row r="17" spans="1:9" x14ac:dyDescent="0.25">
      <c r="A17" s="8" t="s">
        <v>27</v>
      </c>
      <c r="B17" s="9"/>
      <c r="C17" s="10"/>
      <c r="D17" s="11"/>
      <c r="E17" s="11"/>
      <c r="F17" s="11"/>
      <c r="G17" s="11"/>
      <c r="H17" s="25">
        <f t="shared" si="0"/>
        <v>0</v>
      </c>
      <c r="I17" s="12">
        <f t="shared" si="1"/>
        <v>0</v>
      </c>
    </row>
    <row r="18" spans="1:9" x14ac:dyDescent="0.25">
      <c r="A18" s="8" t="s">
        <v>28</v>
      </c>
      <c r="B18" s="9"/>
      <c r="C18" s="10"/>
      <c r="D18" s="11"/>
      <c r="E18" s="11"/>
      <c r="F18" s="11"/>
      <c r="G18" s="11"/>
      <c r="H18" s="25">
        <f t="shared" si="0"/>
        <v>0</v>
      </c>
      <c r="I18" s="12">
        <f t="shared" si="1"/>
        <v>0</v>
      </c>
    </row>
    <row r="19" spans="1:9" x14ac:dyDescent="0.25">
      <c r="A19" s="8" t="s">
        <v>29</v>
      </c>
      <c r="B19" s="9"/>
      <c r="C19" s="10"/>
      <c r="D19" s="11"/>
      <c r="E19" s="11"/>
      <c r="F19" s="11"/>
      <c r="G19" s="11"/>
      <c r="H19" s="25">
        <f t="shared" si="0"/>
        <v>0</v>
      </c>
      <c r="I19" s="12">
        <f t="shared" si="1"/>
        <v>0</v>
      </c>
    </row>
    <row r="20" spans="1:9" x14ac:dyDescent="0.25">
      <c r="A20" s="8" t="s">
        <v>30</v>
      </c>
      <c r="B20" s="9"/>
      <c r="C20" s="10"/>
      <c r="D20" s="11"/>
      <c r="E20" s="11"/>
      <c r="F20" s="11"/>
      <c r="G20" s="11"/>
      <c r="H20" s="25">
        <f t="shared" si="0"/>
        <v>0</v>
      </c>
      <c r="I20" s="12">
        <f t="shared" si="1"/>
        <v>0</v>
      </c>
    </row>
    <row r="21" spans="1:9" x14ac:dyDescent="0.25">
      <c r="A21" s="8" t="s">
        <v>83</v>
      </c>
      <c r="B21" s="9"/>
      <c r="C21" s="10"/>
      <c r="D21" s="11"/>
      <c r="E21" s="11"/>
      <c r="F21" s="11"/>
      <c r="G21" s="11"/>
      <c r="H21" s="25">
        <f t="shared" si="0"/>
        <v>0</v>
      </c>
      <c r="I21" s="12">
        <f t="shared" si="1"/>
        <v>0</v>
      </c>
    </row>
    <row r="22" spans="1:9" x14ac:dyDescent="0.25">
      <c r="A22" s="8" t="s">
        <v>31</v>
      </c>
      <c r="B22" s="9"/>
      <c r="C22" s="10"/>
      <c r="D22" s="11"/>
      <c r="E22" s="11"/>
      <c r="F22" s="11"/>
      <c r="G22" s="11"/>
      <c r="H22" s="25">
        <f t="shared" si="0"/>
        <v>0</v>
      </c>
      <c r="I22" s="12">
        <f t="shared" si="1"/>
        <v>0</v>
      </c>
    </row>
    <row r="23" spans="1:9" x14ac:dyDescent="0.25">
      <c r="A23" s="8" t="s">
        <v>32</v>
      </c>
      <c r="B23" s="9"/>
      <c r="C23" s="10"/>
      <c r="D23" s="11"/>
      <c r="E23" s="11"/>
      <c r="F23" s="11"/>
      <c r="G23" s="11"/>
      <c r="H23" s="25">
        <f t="shared" si="0"/>
        <v>0</v>
      </c>
      <c r="I23" s="12">
        <f t="shared" si="1"/>
        <v>0</v>
      </c>
    </row>
    <row r="24" spans="1:9" x14ac:dyDescent="0.25">
      <c r="A24" s="8" t="s">
        <v>33</v>
      </c>
      <c r="B24" s="9"/>
      <c r="C24" s="10"/>
      <c r="D24" s="11"/>
      <c r="E24" s="11"/>
      <c r="F24" s="11"/>
      <c r="G24" s="11"/>
      <c r="H24" s="25">
        <f t="shared" si="0"/>
        <v>0</v>
      </c>
      <c r="I24" s="12">
        <f t="shared" si="1"/>
        <v>0</v>
      </c>
    </row>
    <row r="25" spans="1:9" x14ac:dyDescent="0.25">
      <c r="A25" s="8" t="s">
        <v>34</v>
      </c>
      <c r="B25" s="9"/>
      <c r="C25" s="10"/>
      <c r="D25" s="11"/>
      <c r="E25" s="11"/>
      <c r="F25" s="11"/>
      <c r="G25" s="11"/>
      <c r="H25" s="25">
        <f t="shared" si="0"/>
        <v>0</v>
      </c>
      <c r="I25" s="12">
        <f t="shared" si="1"/>
        <v>0</v>
      </c>
    </row>
    <row r="26" spans="1:9" x14ac:dyDescent="0.25">
      <c r="A26" s="8" t="s">
        <v>35</v>
      </c>
      <c r="B26" s="9"/>
      <c r="C26" s="10"/>
      <c r="D26" s="11"/>
      <c r="E26" s="11"/>
      <c r="F26" s="11"/>
      <c r="G26" s="11"/>
      <c r="H26" s="25">
        <f t="shared" si="0"/>
        <v>0</v>
      </c>
      <c r="I26" s="12">
        <f t="shared" si="1"/>
        <v>0</v>
      </c>
    </row>
    <row r="27" spans="1:9" x14ac:dyDescent="0.25">
      <c r="A27" s="8" t="s">
        <v>36</v>
      </c>
      <c r="B27" s="9"/>
      <c r="C27" s="10"/>
      <c r="D27" s="11"/>
      <c r="E27" s="11"/>
      <c r="F27" s="11"/>
      <c r="G27" s="11"/>
      <c r="H27" s="25">
        <f t="shared" si="0"/>
        <v>0</v>
      </c>
      <c r="I27" s="12">
        <f t="shared" si="1"/>
        <v>0</v>
      </c>
    </row>
    <row r="28" spans="1:9" x14ac:dyDescent="0.25">
      <c r="A28" s="8" t="s">
        <v>37</v>
      </c>
      <c r="B28" s="9"/>
      <c r="C28" s="10"/>
      <c r="D28" s="11"/>
      <c r="E28" s="11"/>
      <c r="F28" s="11"/>
      <c r="G28" s="11"/>
      <c r="H28" s="25">
        <f t="shared" si="0"/>
        <v>0</v>
      </c>
      <c r="I28" s="12">
        <f t="shared" si="1"/>
        <v>0</v>
      </c>
    </row>
    <row r="29" spans="1:9" x14ac:dyDescent="0.25">
      <c r="A29" s="8" t="s">
        <v>38</v>
      </c>
      <c r="B29" s="9"/>
      <c r="C29" s="10"/>
      <c r="D29" s="11"/>
      <c r="E29" s="11"/>
      <c r="F29" s="11"/>
      <c r="G29" s="11"/>
      <c r="H29" s="25">
        <f t="shared" si="0"/>
        <v>0</v>
      </c>
      <c r="I29" s="12">
        <f t="shared" si="1"/>
        <v>0</v>
      </c>
    </row>
    <row r="30" spans="1:9" x14ac:dyDescent="0.25">
      <c r="A30" s="8" t="s">
        <v>39</v>
      </c>
      <c r="B30" s="9"/>
      <c r="C30" s="10"/>
      <c r="D30" s="11"/>
      <c r="E30" s="11"/>
      <c r="F30" s="11"/>
      <c r="G30" s="11"/>
      <c r="H30" s="25">
        <f t="shared" si="0"/>
        <v>0</v>
      </c>
      <c r="I30" s="12">
        <f t="shared" si="1"/>
        <v>0</v>
      </c>
    </row>
    <row r="31" spans="1:9" x14ac:dyDescent="0.25">
      <c r="A31" s="8" t="s">
        <v>40</v>
      </c>
      <c r="B31" s="9"/>
      <c r="C31" s="10"/>
      <c r="D31" s="11"/>
      <c r="E31" s="11"/>
      <c r="F31" s="11"/>
      <c r="G31" s="11"/>
      <c r="H31" s="25">
        <f t="shared" si="0"/>
        <v>0</v>
      </c>
      <c r="I31" s="12">
        <f t="shared" si="1"/>
        <v>0</v>
      </c>
    </row>
    <row r="32" spans="1:9" x14ac:dyDescent="0.25">
      <c r="A32" s="8" t="s">
        <v>41</v>
      </c>
      <c r="B32" s="9"/>
      <c r="C32" s="10"/>
      <c r="D32" s="11"/>
      <c r="E32" s="11"/>
      <c r="F32" s="11"/>
      <c r="G32" s="11"/>
      <c r="H32" s="25">
        <f t="shared" si="0"/>
        <v>0</v>
      </c>
      <c r="I32" s="12">
        <f t="shared" si="1"/>
        <v>0</v>
      </c>
    </row>
    <row r="33" spans="1:9" x14ac:dyDescent="0.25">
      <c r="A33" s="8" t="s">
        <v>42</v>
      </c>
      <c r="B33" s="9"/>
      <c r="C33" s="10"/>
      <c r="D33" s="11"/>
      <c r="E33" s="11"/>
      <c r="F33" s="11"/>
      <c r="G33" s="11"/>
      <c r="H33" s="25">
        <f t="shared" si="0"/>
        <v>0</v>
      </c>
      <c r="I33" s="12">
        <f t="shared" si="1"/>
        <v>0</v>
      </c>
    </row>
    <row r="34" spans="1:9" x14ac:dyDescent="0.25">
      <c r="A34" s="8" t="s">
        <v>43</v>
      </c>
      <c r="B34" s="9"/>
      <c r="C34" s="10"/>
      <c r="D34" s="11"/>
      <c r="E34" s="11"/>
      <c r="F34" s="11"/>
      <c r="G34" s="11"/>
      <c r="H34" s="25">
        <f t="shared" si="0"/>
        <v>0</v>
      </c>
      <c r="I34" s="12">
        <f t="shared" si="1"/>
        <v>0</v>
      </c>
    </row>
    <row r="35" spans="1:9" x14ac:dyDescent="0.25">
      <c r="A35" s="8" t="s">
        <v>44</v>
      </c>
      <c r="B35" s="9"/>
      <c r="C35" s="10"/>
      <c r="D35" s="11"/>
      <c r="E35" s="11"/>
      <c r="F35" s="11"/>
      <c r="G35" s="11"/>
      <c r="H35" s="25">
        <f t="shared" si="0"/>
        <v>0</v>
      </c>
      <c r="I35" s="12">
        <f t="shared" si="1"/>
        <v>0</v>
      </c>
    </row>
    <row r="36" spans="1:9" x14ac:dyDescent="0.25">
      <c r="A36" s="8" t="s">
        <v>45</v>
      </c>
      <c r="B36" s="9"/>
      <c r="C36" s="10"/>
      <c r="D36" s="11"/>
      <c r="E36" s="11"/>
      <c r="F36" s="11"/>
      <c r="G36" s="11"/>
      <c r="H36" s="25">
        <f t="shared" si="0"/>
        <v>0</v>
      </c>
      <c r="I36" s="12">
        <f t="shared" si="1"/>
        <v>0</v>
      </c>
    </row>
    <row r="37" spans="1:9" x14ac:dyDescent="0.25">
      <c r="A37" s="8" t="s">
        <v>46</v>
      </c>
      <c r="B37" s="9"/>
      <c r="C37" s="10"/>
      <c r="D37" s="11"/>
      <c r="E37" s="11"/>
      <c r="F37" s="11"/>
      <c r="G37" s="11"/>
      <c r="H37" s="25">
        <f t="shared" si="0"/>
        <v>0</v>
      </c>
      <c r="I37" s="12">
        <f t="shared" si="1"/>
        <v>0</v>
      </c>
    </row>
    <row r="38" spans="1:9" x14ac:dyDescent="0.25">
      <c r="A38" s="8" t="s">
        <v>47</v>
      </c>
      <c r="B38" s="9"/>
      <c r="C38" s="10"/>
      <c r="D38" s="11"/>
      <c r="E38" s="11"/>
      <c r="F38" s="11"/>
      <c r="G38" s="11"/>
      <c r="H38" s="25">
        <f t="shared" si="0"/>
        <v>0</v>
      </c>
      <c r="I38" s="12">
        <f t="shared" si="1"/>
        <v>0</v>
      </c>
    </row>
    <row r="39" spans="1:9" x14ac:dyDescent="0.25">
      <c r="A39" s="8" t="s">
        <v>48</v>
      </c>
      <c r="B39" s="9"/>
      <c r="C39" s="10"/>
      <c r="D39" s="11"/>
      <c r="E39" s="11"/>
      <c r="F39" s="11"/>
      <c r="G39" s="11"/>
      <c r="H39" s="25">
        <f t="shared" si="0"/>
        <v>0</v>
      </c>
      <c r="I39" s="12">
        <f t="shared" si="1"/>
        <v>0</v>
      </c>
    </row>
    <row r="40" spans="1:9" x14ac:dyDescent="0.25">
      <c r="A40" s="8" t="s">
        <v>49</v>
      </c>
      <c r="B40" s="9"/>
      <c r="C40" s="10"/>
      <c r="D40" s="11"/>
      <c r="E40" s="11"/>
      <c r="F40" s="11"/>
      <c r="G40" s="11"/>
      <c r="H40" s="25">
        <f t="shared" si="0"/>
        <v>0</v>
      </c>
      <c r="I40" s="12">
        <f t="shared" si="1"/>
        <v>0</v>
      </c>
    </row>
    <row r="41" spans="1:9" x14ac:dyDescent="0.25">
      <c r="A41" s="8" t="s">
        <v>50</v>
      </c>
      <c r="B41" s="9"/>
      <c r="C41" s="10"/>
      <c r="D41" s="11"/>
      <c r="E41" s="11"/>
      <c r="F41" s="11"/>
      <c r="G41" s="11"/>
      <c r="H41" s="25">
        <f t="shared" si="0"/>
        <v>0</v>
      </c>
      <c r="I41" s="12">
        <f t="shared" si="1"/>
        <v>0</v>
      </c>
    </row>
    <row r="42" spans="1:9" x14ac:dyDescent="0.25">
      <c r="A42" s="8" t="s">
        <v>51</v>
      </c>
      <c r="B42" s="9"/>
      <c r="C42" s="10"/>
      <c r="D42" s="11"/>
      <c r="E42" s="11"/>
      <c r="F42" s="11"/>
      <c r="G42" s="11"/>
      <c r="H42" s="25">
        <f t="shared" si="0"/>
        <v>0</v>
      </c>
      <c r="I42" s="12">
        <f t="shared" si="1"/>
        <v>0</v>
      </c>
    </row>
    <row r="43" spans="1:9" x14ac:dyDescent="0.25">
      <c r="A43" s="8" t="s">
        <v>52</v>
      </c>
      <c r="B43" s="9"/>
      <c r="C43" s="10"/>
      <c r="D43" s="11"/>
      <c r="E43" s="11"/>
      <c r="F43" s="11"/>
      <c r="G43" s="11"/>
      <c r="H43" s="25">
        <f t="shared" si="0"/>
        <v>0</v>
      </c>
      <c r="I43" s="12">
        <f t="shared" si="1"/>
        <v>0</v>
      </c>
    </row>
    <row r="44" spans="1:9" x14ac:dyDescent="0.25">
      <c r="A44" s="8" t="s">
        <v>53</v>
      </c>
      <c r="B44" s="9"/>
      <c r="C44" s="10"/>
      <c r="D44" s="11"/>
      <c r="E44" s="11"/>
      <c r="F44" s="11"/>
      <c r="G44" s="11"/>
      <c r="H44" s="25">
        <f t="shared" si="0"/>
        <v>0</v>
      </c>
      <c r="I44" s="12">
        <f t="shared" si="1"/>
        <v>0</v>
      </c>
    </row>
    <row r="45" spans="1:9" x14ac:dyDescent="0.25">
      <c r="A45" s="8" t="s">
        <v>54</v>
      </c>
      <c r="B45" s="9"/>
      <c r="C45" s="10"/>
      <c r="D45" s="11"/>
      <c r="E45" s="11"/>
      <c r="F45" s="11"/>
      <c r="G45" s="11"/>
      <c r="H45" s="25">
        <f t="shared" si="0"/>
        <v>0</v>
      </c>
      <c r="I45" s="12">
        <f t="shared" si="1"/>
        <v>0</v>
      </c>
    </row>
    <row r="46" spans="1:9" x14ac:dyDescent="0.25">
      <c r="A46" s="8" t="s">
        <v>55</v>
      </c>
      <c r="B46" s="9"/>
      <c r="C46" s="10"/>
      <c r="D46" s="11"/>
      <c r="E46" s="11"/>
      <c r="F46" s="11"/>
      <c r="G46" s="11"/>
      <c r="H46" s="25">
        <f t="shared" si="0"/>
        <v>0</v>
      </c>
      <c r="I46" s="12">
        <f t="shared" si="1"/>
        <v>0</v>
      </c>
    </row>
    <row r="47" spans="1:9" x14ac:dyDescent="0.25">
      <c r="A47" s="8" t="s">
        <v>56</v>
      </c>
      <c r="B47" s="9"/>
      <c r="C47" s="10"/>
      <c r="D47" s="11"/>
      <c r="E47" s="11"/>
      <c r="F47" s="11"/>
      <c r="G47" s="11"/>
      <c r="H47" s="25">
        <f t="shared" si="0"/>
        <v>0</v>
      </c>
      <c r="I47" s="12">
        <f t="shared" si="1"/>
        <v>0</v>
      </c>
    </row>
    <row r="48" spans="1:9" x14ac:dyDescent="0.25">
      <c r="A48" s="8" t="s">
        <v>57</v>
      </c>
      <c r="B48" s="9"/>
      <c r="C48" s="10"/>
      <c r="D48" s="13"/>
      <c r="E48" s="13"/>
      <c r="F48" s="13"/>
      <c r="G48" s="13"/>
      <c r="H48" s="25">
        <f t="shared" si="0"/>
        <v>0</v>
      </c>
      <c r="I48" s="12">
        <f t="shared" si="1"/>
        <v>0</v>
      </c>
    </row>
    <row r="49" spans="1:9" x14ac:dyDescent="0.25">
      <c r="A49" s="8" t="s">
        <v>58</v>
      </c>
      <c r="B49" s="9"/>
      <c r="C49" s="10"/>
      <c r="D49" s="11"/>
      <c r="E49" s="11"/>
      <c r="F49" s="11"/>
      <c r="G49" s="11"/>
      <c r="H49" s="25">
        <f t="shared" si="0"/>
        <v>0</v>
      </c>
      <c r="I49" s="12">
        <f t="shared" si="1"/>
        <v>0</v>
      </c>
    </row>
    <row r="50" spans="1:9" x14ac:dyDescent="0.25">
      <c r="A50" s="8" t="s">
        <v>59</v>
      </c>
      <c r="B50" s="9"/>
      <c r="C50" s="10"/>
      <c r="D50" s="11"/>
      <c r="E50" s="11"/>
      <c r="F50" s="11"/>
      <c r="G50" s="11"/>
      <c r="H50" s="25">
        <f t="shared" si="0"/>
        <v>0</v>
      </c>
      <c r="I50" s="12">
        <f t="shared" si="1"/>
        <v>0</v>
      </c>
    </row>
    <row r="51" spans="1:9" x14ac:dyDescent="0.25">
      <c r="A51" s="8" t="s">
        <v>60</v>
      </c>
      <c r="B51" s="9"/>
      <c r="C51" s="10"/>
      <c r="D51" s="11"/>
      <c r="E51" s="11"/>
      <c r="F51" s="11"/>
      <c r="G51" s="11"/>
      <c r="H51" s="25">
        <f t="shared" si="0"/>
        <v>0</v>
      </c>
      <c r="I51" s="12">
        <f t="shared" si="1"/>
        <v>0</v>
      </c>
    </row>
    <row r="52" spans="1:9" x14ac:dyDescent="0.25">
      <c r="A52" s="8" t="s">
        <v>61</v>
      </c>
      <c r="B52" s="9"/>
      <c r="C52" s="10"/>
      <c r="D52" s="11"/>
      <c r="E52" s="11"/>
      <c r="F52" s="11"/>
      <c r="G52" s="11"/>
      <c r="H52" s="25">
        <f t="shared" si="0"/>
        <v>0</v>
      </c>
      <c r="I52" s="12">
        <f t="shared" si="1"/>
        <v>0</v>
      </c>
    </row>
    <row r="53" spans="1:9" x14ac:dyDescent="0.25">
      <c r="A53" s="8" t="s">
        <v>62</v>
      </c>
      <c r="B53" s="9"/>
      <c r="C53" s="10"/>
      <c r="D53" s="11"/>
      <c r="E53" s="11"/>
      <c r="F53" s="11"/>
      <c r="G53" s="11"/>
      <c r="H53" s="25">
        <f t="shared" si="0"/>
        <v>0</v>
      </c>
      <c r="I53" s="12">
        <f t="shared" si="1"/>
        <v>0</v>
      </c>
    </row>
    <row r="54" spans="1:9" x14ac:dyDescent="0.25">
      <c r="A54" s="8" t="s">
        <v>63</v>
      </c>
      <c r="B54" s="9"/>
      <c r="C54" s="10"/>
      <c r="D54" s="11"/>
      <c r="E54" s="11"/>
      <c r="F54" s="11"/>
      <c r="G54" s="11"/>
      <c r="H54" s="25">
        <f t="shared" si="0"/>
        <v>0</v>
      </c>
      <c r="I54" s="12">
        <f t="shared" si="1"/>
        <v>0</v>
      </c>
    </row>
    <row r="55" spans="1:9" x14ac:dyDescent="0.25">
      <c r="A55" s="8" t="s">
        <v>64</v>
      </c>
      <c r="B55" s="9"/>
      <c r="C55" s="10"/>
      <c r="D55" s="11"/>
      <c r="E55" s="11"/>
      <c r="F55" s="11"/>
      <c r="G55" s="11"/>
      <c r="H55" s="25">
        <f t="shared" si="0"/>
        <v>0</v>
      </c>
      <c r="I55" s="12">
        <f t="shared" si="1"/>
        <v>0</v>
      </c>
    </row>
    <row r="56" spans="1:9" x14ac:dyDescent="0.25">
      <c r="A56" s="8" t="s">
        <v>65</v>
      </c>
      <c r="B56" s="9"/>
      <c r="C56" s="10"/>
      <c r="D56" s="11"/>
      <c r="E56" s="11"/>
      <c r="F56" s="11"/>
      <c r="G56" s="11"/>
      <c r="H56" s="25">
        <f t="shared" si="0"/>
        <v>0</v>
      </c>
      <c r="I56" s="12">
        <f t="shared" si="1"/>
        <v>0</v>
      </c>
    </row>
    <row r="57" spans="1:9" x14ac:dyDescent="0.25">
      <c r="A57" s="8" t="s">
        <v>66</v>
      </c>
      <c r="B57" s="9"/>
      <c r="C57" s="10"/>
      <c r="D57" s="11"/>
      <c r="E57" s="11"/>
      <c r="F57" s="11"/>
      <c r="G57" s="11"/>
      <c r="H57" s="25">
        <f t="shared" si="0"/>
        <v>0</v>
      </c>
      <c r="I57" s="12">
        <f t="shared" si="1"/>
        <v>0</v>
      </c>
    </row>
    <row r="58" spans="1:9" x14ac:dyDescent="0.25">
      <c r="A58" s="8" t="s">
        <v>67</v>
      </c>
      <c r="B58" s="9"/>
      <c r="C58" s="10"/>
      <c r="D58" s="11"/>
      <c r="E58" s="11"/>
      <c r="F58" s="11"/>
      <c r="G58" s="11"/>
      <c r="H58" s="25">
        <f t="shared" si="0"/>
        <v>0</v>
      </c>
      <c r="I58" s="12">
        <f t="shared" si="1"/>
        <v>0</v>
      </c>
    </row>
    <row r="59" spans="1:9" x14ac:dyDescent="0.25">
      <c r="A59" s="8" t="s">
        <v>68</v>
      </c>
      <c r="B59" s="9"/>
      <c r="C59" s="10"/>
      <c r="D59" s="11"/>
      <c r="E59" s="11"/>
      <c r="F59" s="11"/>
      <c r="G59" s="11"/>
      <c r="H59" s="25">
        <f t="shared" si="0"/>
        <v>0</v>
      </c>
      <c r="I59" s="12">
        <f t="shared" si="1"/>
        <v>0</v>
      </c>
    </row>
    <row r="60" spans="1:9" x14ac:dyDescent="0.25">
      <c r="A60" s="8" t="s">
        <v>69</v>
      </c>
      <c r="B60" s="9"/>
      <c r="C60" s="10"/>
      <c r="D60" s="11"/>
      <c r="E60" s="11"/>
      <c r="F60" s="11"/>
      <c r="G60" s="11"/>
      <c r="H60" s="25">
        <f t="shared" si="0"/>
        <v>0</v>
      </c>
      <c r="I60" s="12">
        <f t="shared" si="1"/>
        <v>0</v>
      </c>
    </row>
    <row r="61" spans="1:9" x14ac:dyDescent="0.25">
      <c r="A61" s="8" t="s">
        <v>70</v>
      </c>
      <c r="B61" s="9"/>
      <c r="C61" s="10"/>
      <c r="D61" s="11"/>
      <c r="E61" s="11"/>
      <c r="F61" s="11"/>
      <c r="G61" s="11"/>
      <c r="H61" s="25">
        <f t="shared" si="0"/>
        <v>0</v>
      </c>
      <c r="I61" s="12">
        <f t="shared" si="1"/>
        <v>0</v>
      </c>
    </row>
    <row r="62" spans="1:9" x14ac:dyDescent="0.25">
      <c r="A62" s="8" t="s">
        <v>71</v>
      </c>
      <c r="B62" s="9"/>
      <c r="C62" s="10"/>
      <c r="D62" s="11"/>
      <c r="E62" s="11"/>
      <c r="F62" s="11"/>
      <c r="G62" s="11"/>
      <c r="H62" s="25">
        <f t="shared" si="0"/>
        <v>0</v>
      </c>
      <c r="I62" s="12">
        <f t="shared" si="1"/>
        <v>0</v>
      </c>
    </row>
    <row r="63" spans="1:9" x14ac:dyDescent="0.25">
      <c r="A63" s="8" t="s">
        <v>72</v>
      </c>
      <c r="B63" s="9"/>
      <c r="C63" s="10"/>
      <c r="D63" s="11"/>
      <c r="E63" s="11"/>
      <c r="F63" s="11"/>
      <c r="G63" s="11"/>
      <c r="H63" s="25">
        <f t="shared" si="0"/>
        <v>0</v>
      </c>
      <c r="I63" s="12">
        <f t="shared" si="1"/>
        <v>0</v>
      </c>
    </row>
    <row r="64" spans="1:9" x14ac:dyDescent="0.25">
      <c r="A64" s="8" t="s">
        <v>73</v>
      </c>
      <c r="B64" s="9"/>
      <c r="C64" s="10"/>
      <c r="D64" s="11"/>
      <c r="E64" s="11"/>
      <c r="F64" s="11"/>
      <c r="G64" s="11"/>
      <c r="H64" s="25">
        <f t="shared" si="0"/>
        <v>0</v>
      </c>
      <c r="I64" s="12">
        <f t="shared" si="1"/>
        <v>0</v>
      </c>
    </row>
    <row r="65" spans="1:9" x14ac:dyDescent="0.25">
      <c r="A65" s="8" t="s">
        <v>74</v>
      </c>
      <c r="B65" s="9"/>
      <c r="C65" s="10"/>
      <c r="D65" s="11"/>
      <c r="E65" s="11"/>
      <c r="F65" s="11"/>
      <c r="G65" s="11"/>
      <c r="H65" s="25">
        <f t="shared" si="0"/>
        <v>0</v>
      </c>
      <c r="I65" s="12">
        <f t="shared" si="1"/>
        <v>0</v>
      </c>
    </row>
    <row r="66" spans="1:9" x14ac:dyDescent="0.25">
      <c r="A66" s="8" t="s">
        <v>75</v>
      </c>
      <c r="B66" s="9"/>
      <c r="C66" s="10"/>
      <c r="D66" s="11"/>
      <c r="E66" s="11"/>
      <c r="F66" s="11"/>
      <c r="G66" s="11"/>
      <c r="H66" s="25">
        <f>SUM(D66+E66+F66+G66)</f>
        <v>0</v>
      </c>
      <c r="I66" s="12">
        <f t="shared" si="1"/>
        <v>0</v>
      </c>
    </row>
    <row r="67" spans="1:9" x14ac:dyDescent="0.25">
      <c r="A67" s="8" t="s">
        <v>76</v>
      </c>
      <c r="B67" s="9"/>
      <c r="C67" s="10"/>
      <c r="D67" s="11"/>
      <c r="E67" s="11"/>
      <c r="F67" s="11"/>
      <c r="G67" s="11"/>
      <c r="H67" s="25">
        <f>SUM(D67+E67+F67+G67)</f>
        <v>0</v>
      </c>
      <c r="I67" s="12">
        <f t="shared" si="1"/>
        <v>0</v>
      </c>
    </row>
    <row r="68" spans="1:9" x14ac:dyDescent="0.25">
      <c r="A68" s="8" t="s">
        <v>77</v>
      </c>
      <c r="B68" s="9"/>
      <c r="C68" s="10"/>
      <c r="D68" s="11"/>
      <c r="E68" s="11"/>
      <c r="F68" s="11"/>
      <c r="G68" s="11"/>
      <c r="H68" s="25">
        <f>SUM(D68+E68+F68+G68)</f>
        <v>0</v>
      </c>
      <c r="I68" s="12">
        <f t="shared" si="1"/>
        <v>0</v>
      </c>
    </row>
    <row r="69" spans="1:9" x14ac:dyDescent="0.25">
      <c r="A69" s="8" t="s">
        <v>78</v>
      </c>
      <c r="B69" s="9"/>
      <c r="C69" s="10"/>
      <c r="D69" s="11"/>
      <c r="E69" s="11"/>
      <c r="F69" s="11"/>
      <c r="G69" s="11"/>
      <c r="H69" s="25">
        <f>SUM(D69+E69+F69+G69)</f>
        <v>0</v>
      </c>
      <c r="I69" s="12">
        <f t="shared" si="1"/>
        <v>0</v>
      </c>
    </row>
    <row r="70" spans="1:9" s="5" customFormat="1" x14ac:dyDescent="0.25">
      <c r="A70" s="14" t="s">
        <v>79</v>
      </c>
      <c r="B70" s="22">
        <f t="shared" ref="B70:G70" si="2">SUM(B3:B69)</f>
        <v>0</v>
      </c>
      <c r="C70" s="23">
        <f t="shared" si="2"/>
        <v>0</v>
      </c>
      <c r="D70" s="24">
        <f t="shared" si="2"/>
        <v>0</v>
      </c>
      <c r="E70" s="24">
        <f t="shared" si="2"/>
        <v>0</v>
      </c>
      <c r="F70" s="24">
        <f t="shared" si="2"/>
        <v>0</v>
      </c>
      <c r="G70" s="24">
        <f t="shared" si="2"/>
        <v>0</v>
      </c>
      <c r="H70" s="26">
        <f>SUM(D70:G70)</f>
        <v>0</v>
      </c>
      <c r="I70" s="18">
        <f>SUM(B70:G70)</f>
        <v>0</v>
      </c>
    </row>
    <row r="71" spans="1:9" s="5" customFormat="1" x14ac:dyDescent="0.25">
      <c r="A71" s="14"/>
      <c r="B71" s="15"/>
      <c r="C71" s="16"/>
      <c r="D71" s="17"/>
      <c r="E71" s="17"/>
      <c r="F71" s="17"/>
      <c r="G71" s="17"/>
      <c r="H71" s="27"/>
      <c r="I71" s="18"/>
    </row>
    <row r="72" spans="1:9" s="5" customFormat="1" x14ac:dyDescent="0.25">
      <c r="A72" s="14"/>
      <c r="B72" s="15"/>
      <c r="C72" s="16"/>
      <c r="D72" s="17"/>
      <c r="E72" s="17"/>
      <c r="F72" s="17"/>
      <c r="G72" s="17"/>
      <c r="H72" s="27"/>
      <c r="I72" s="18"/>
    </row>
    <row r="73" spans="1:9" x14ac:dyDescent="0.25">
      <c r="A73" s="8"/>
      <c r="B73" s="12"/>
      <c r="C73" s="12"/>
      <c r="D73" s="12"/>
      <c r="E73" s="12"/>
      <c r="F73" s="12"/>
      <c r="G73" s="12"/>
      <c r="H73" s="12"/>
      <c r="I73" s="12"/>
    </row>
    <row r="74" spans="1:9" x14ac:dyDescent="0.25">
      <c r="A74" s="19" t="s">
        <v>80</v>
      </c>
      <c r="B74" s="20"/>
      <c r="C74" s="20"/>
      <c r="D74" s="20"/>
      <c r="E74" s="20"/>
      <c r="F74" s="20"/>
      <c r="G74" s="20"/>
      <c r="H74" s="20"/>
      <c r="I74" s="20"/>
    </row>
    <row r="75" spans="1:9" x14ac:dyDescent="0.25">
      <c r="A75" s="8" t="s">
        <v>35</v>
      </c>
      <c r="B75" s="12"/>
      <c r="C75" s="12"/>
      <c r="D75" s="12"/>
      <c r="E75" s="12"/>
      <c r="F75" s="12"/>
      <c r="G75" s="12"/>
      <c r="H75" s="12"/>
      <c r="I75" s="12">
        <f>SUM(B75:G75)</f>
        <v>0</v>
      </c>
    </row>
    <row r="76" spans="1:9" x14ac:dyDescent="0.25">
      <c r="A76" s="8" t="s">
        <v>48</v>
      </c>
      <c r="B76" s="12"/>
      <c r="C76" s="12"/>
      <c r="D76" s="12"/>
      <c r="E76" s="12"/>
      <c r="F76" s="12"/>
      <c r="G76" s="12"/>
      <c r="H76" s="12"/>
      <c r="I76" s="12">
        <f>SUM(B76:G76)</f>
        <v>0</v>
      </c>
    </row>
    <row r="77" spans="1:9" x14ac:dyDescent="0.25">
      <c r="A77" s="8" t="s">
        <v>60</v>
      </c>
      <c r="B77" s="12"/>
      <c r="C77" s="12"/>
      <c r="D77" s="12"/>
      <c r="E77" s="12"/>
      <c r="F77" s="12"/>
      <c r="G77" s="12"/>
      <c r="H77" s="12"/>
      <c r="I77" s="12">
        <f>SUM(B77:G77)</f>
        <v>0</v>
      </c>
    </row>
    <row r="78" spans="1:9" x14ac:dyDescent="0.25">
      <c r="A78" s="8" t="s">
        <v>77</v>
      </c>
      <c r="B78" s="12"/>
      <c r="C78" s="12"/>
      <c r="D78" s="12"/>
      <c r="E78" s="12"/>
      <c r="F78" s="12"/>
      <c r="G78" s="12"/>
      <c r="H78" s="12"/>
      <c r="I78" s="12">
        <f>SUM(B78:G78)</f>
        <v>0</v>
      </c>
    </row>
    <row r="79" spans="1:9" x14ac:dyDescent="0.25">
      <c r="A79" s="8" t="s">
        <v>81</v>
      </c>
      <c r="B79" s="12">
        <f t="shared" ref="B79:G79" si="3">SUM(B75:B78)</f>
        <v>0</v>
      </c>
      <c r="C79" s="12">
        <f t="shared" si="3"/>
        <v>0</v>
      </c>
      <c r="D79" s="12">
        <f t="shared" si="3"/>
        <v>0</v>
      </c>
      <c r="E79" s="12">
        <f t="shared" si="3"/>
        <v>0</v>
      </c>
      <c r="F79" s="12">
        <f t="shared" si="3"/>
        <v>0</v>
      </c>
      <c r="G79" s="12">
        <f t="shared" si="3"/>
        <v>0</v>
      </c>
      <c r="H79" s="12"/>
      <c r="I79" s="12"/>
    </row>
    <row r="80" spans="1:9" x14ac:dyDescent="0.25">
      <c r="A80" s="8" t="s">
        <v>82</v>
      </c>
      <c r="B80" s="12">
        <f t="shared" ref="B80:G80" si="4">B70+B79</f>
        <v>0</v>
      </c>
      <c r="C80" s="12">
        <f t="shared" si="4"/>
        <v>0</v>
      </c>
      <c r="D80" s="12">
        <f t="shared" si="4"/>
        <v>0</v>
      </c>
      <c r="E80" s="12">
        <f t="shared" si="4"/>
        <v>0</v>
      </c>
      <c r="F80" s="12">
        <f t="shared" si="4"/>
        <v>0</v>
      </c>
      <c r="G80" s="12">
        <f t="shared" si="4"/>
        <v>0</v>
      </c>
      <c r="H80" s="12"/>
      <c r="I80" s="12"/>
    </row>
  </sheetData>
  <mergeCells count="1">
    <mergeCell ref="B1:I1"/>
  </mergeCells>
  <pageMargins left="0.75" right="0.75" top="0.75" bottom="1" header="0.5" footer="0.5"/>
  <pageSetup scale="59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5891755C33349A8482221B2E8E04A" ma:contentTypeVersion="7" ma:contentTypeDescription="Create a new document." ma:contentTypeScope="" ma:versionID="c77979c200ae316e69ebe8b272624c1e">
  <xsd:schema xmlns:xsd="http://www.w3.org/2001/XMLSchema" xmlns:xs="http://www.w3.org/2001/XMLSchema" xmlns:p="http://schemas.microsoft.com/office/2006/metadata/properties" xmlns:ns2="02a5da45-1b2f-4e17-94f8-3227e8c2a726" targetNamespace="http://schemas.microsoft.com/office/2006/metadata/properties" ma:root="true" ma:fieldsID="f470017b344ba0bf2eba08df248b0911" ns2:_="">
    <xsd:import namespace="02a5da45-1b2f-4e17-94f8-3227e8c2a7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a5da45-1b2f-4e17-94f8-3227e8c2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BD20CD-A3E0-450A-A54B-81F30A364D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94F23D-D3B6-4E21-A925-6E67A6894E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a5da45-1b2f-4e17-94f8-3227e8c2a7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UMF 2024-25</vt:lpstr>
      <vt:lpstr>UMF 05-24</vt:lpstr>
      <vt:lpstr>UMF 06-24</vt:lpstr>
      <vt:lpstr>UMF 07-24</vt:lpstr>
      <vt:lpstr>UMF 08-24</vt:lpstr>
      <vt:lpstr>UMF 09-24</vt:lpstr>
      <vt:lpstr>UMF 10-24</vt:lpstr>
      <vt:lpstr>UMF 11-23</vt:lpstr>
      <vt:lpstr>UMF 12-23</vt:lpstr>
      <vt:lpstr>UMF 01-24</vt:lpstr>
      <vt:lpstr>UMF 02-24</vt:lpstr>
      <vt:lpstr>UMF 03-23</vt:lpstr>
      <vt:lpstr>UMF 04-23</vt:lpstr>
      <vt:lpstr>'UMF 02-24'!Print_Area</vt:lpstr>
      <vt:lpstr>'UMF 04-23'!Print_Area</vt:lpstr>
      <vt:lpstr>'UMF 07-24'!Print_Area</vt:lpstr>
      <vt:lpstr>'UMF 08-24'!Print_Area</vt:lpstr>
      <vt:lpstr>'UMF 09-24'!Print_Area</vt:lpstr>
      <vt:lpstr>'UMF 10-24'!Print_Area</vt:lpstr>
      <vt:lpstr>'UMF 12-23'!Print_Area</vt:lpstr>
      <vt:lpstr>'UMF 2024-25'!Print_Area</vt:lpstr>
      <vt:lpstr>'UMF 01-24'!Print_Titles</vt:lpstr>
      <vt:lpstr>'UMF 02-24'!Print_Titles</vt:lpstr>
      <vt:lpstr>'UMF 04-23'!Print_Titles</vt:lpstr>
      <vt:lpstr>'UMF 10-24'!Print_Titles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Otey</dc:creator>
  <cp:keywords/>
  <dc:description/>
  <cp:lastModifiedBy>District Office</cp:lastModifiedBy>
  <cp:revision/>
  <cp:lastPrinted>2023-11-20T03:17:03Z</cp:lastPrinted>
  <dcterms:created xsi:type="dcterms:W3CDTF">2022-05-09T14:33:10Z</dcterms:created>
  <dcterms:modified xsi:type="dcterms:W3CDTF">2024-12-02T17:38:17Z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0x0101003605891755C33349A8482221B2E8E04A</vt:lpwstr>
  </property>
</Properties>
</file>